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8975" windowHeight="7110"/>
  </bookViews>
  <sheets>
    <sheet name="composition" sheetId="8" r:id="rId1"/>
    <sheet name="export" sheetId="1" r:id="rId2"/>
    <sheet name="Import" sheetId="2" r:id="rId3"/>
    <sheet name="partner" sheetId="3" r:id="rId4"/>
  </sheets>
  <definedNames>
    <definedName name="_xlnm.Print_Area" localSheetId="1">export!$A$1:$I$44</definedName>
  </definedNames>
  <calcPr calcId="124519"/>
</workbook>
</file>

<file path=xl/calcChain.xml><?xml version="1.0" encoding="utf-8"?>
<calcChain xmlns="http://schemas.openxmlformats.org/spreadsheetml/2006/main">
  <c r="D44" i="3"/>
  <c r="E7" i="2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6"/>
  <c r="I6" i="1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5"/>
  <c r="G44"/>
  <c r="C20" i="3"/>
  <c r="C32" i="2"/>
  <c r="E44" i="1"/>
  <c r="B16" i="8"/>
  <c r="C12"/>
  <c r="B12"/>
  <c r="D11"/>
  <c r="G11"/>
  <c r="E11"/>
  <c r="E8"/>
  <c r="D8"/>
  <c r="B9" s="1"/>
  <c r="E5"/>
  <c r="D5"/>
  <c r="B6" s="1"/>
  <c r="C14"/>
  <c r="H24" i="1"/>
  <c r="H25"/>
  <c r="H26"/>
  <c r="E30" i="3"/>
  <c r="E31"/>
  <c r="E32"/>
  <c r="E33"/>
  <c r="E34"/>
  <c r="E35"/>
  <c r="E36"/>
  <c r="E37"/>
  <c r="E38"/>
  <c r="E39"/>
  <c r="E40"/>
  <c r="E41"/>
  <c r="E42"/>
  <c r="E43"/>
  <c r="G8" i="8"/>
  <c r="G5"/>
  <c r="E7" i="3"/>
  <c r="E8"/>
  <c r="E9"/>
  <c r="E10"/>
  <c r="E11"/>
  <c r="E12"/>
  <c r="E13"/>
  <c r="E14"/>
  <c r="E15"/>
  <c r="E16"/>
  <c r="E17"/>
  <c r="E18"/>
  <c r="E19"/>
  <c r="C44"/>
  <c r="D20"/>
  <c r="H29" i="1"/>
  <c r="H7"/>
  <c r="H8"/>
  <c r="H9"/>
  <c r="H10"/>
  <c r="H20"/>
  <c r="H21"/>
  <c r="H22"/>
  <c r="H23"/>
  <c r="H27"/>
  <c r="H28"/>
  <c r="H45"/>
  <c r="H17"/>
  <c r="C16" i="8"/>
  <c r="B14"/>
  <c r="D14" l="1"/>
  <c r="C6"/>
  <c r="C9"/>
  <c r="E16"/>
  <c r="D16"/>
  <c r="E14"/>
  <c r="E45" i="3"/>
  <c r="E21"/>
  <c r="E6"/>
  <c r="E44"/>
  <c r="D32" i="2"/>
  <c r="H43" i="1"/>
  <c r="H42"/>
  <c r="H41"/>
  <c r="H40"/>
  <c r="H39"/>
  <c r="H38"/>
  <c r="H37"/>
  <c r="H36"/>
  <c r="H35"/>
  <c r="H34"/>
  <c r="H33"/>
  <c r="H32"/>
  <c r="H31"/>
  <c r="H30"/>
  <c r="H19"/>
  <c r="H18"/>
  <c r="H16"/>
  <c r="H15"/>
  <c r="H14"/>
  <c r="H13"/>
  <c r="H12"/>
  <c r="H11"/>
  <c r="H6"/>
  <c r="H5"/>
  <c r="H44" l="1"/>
  <c r="E20" i="3"/>
</calcChain>
</file>

<file path=xl/sharedStrings.xml><?xml version="1.0" encoding="utf-8"?>
<sst xmlns="http://schemas.openxmlformats.org/spreadsheetml/2006/main" count="180" uniqueCount="133">
  <si>
    <t xml:space="preserve"> TOTAL EXPORTS OF SOME MAJOR COMMODITIES </t>
  </si>
  <si>
    <t>Value in 000 Rs</t>
  </si>
  <si>
    <t>% Change</t>
  </si>
  <si>
    <t xml:space="preserve">% Share </t>
  </si>
  <si>
    <t>S.N</t>
  </si>
  <si>
    <t>Commodities</t>
  </si>
  <si>
    <t>Unit</t>
  </si>
  <si>
    <t>Quantity</t>
  </si>
  <si>
    <t>Value</t>
  </si>
  <si>
    <t>in value</t>
  </si>
  <si>
    <t>Soyabean oil</t>
  </si>
  <si>
    <t>Palm oil</t>
  </si>
  <si>
    <t>Woolen Carpet</t>
  </si>
  <si>
    <t>Sq.Mtr.</t>
  </si>
  <si>
    <t>Jute and Jute Products</t>
  </si>
  <si>
    <t>Readymade Garments</t>
  </si>
  <si>
    <t>Pcs.</t>
  </si>
  <si>
    <t>Juices</t>
  </si>
  <si>
    <t>Cardamom</t>
  </si>
  <si>
    <t>Kg.</t>
  </si>
  <si>
    <t>Sunflower Oil</t>
  </si>
  <si>
    <t>Iron and Steel products</t>
  </si>
  <si>
    <t>Tea</t>
  </si>
  <si>
    <t>Woolen and Pashmina shawls</t>
  </si>
  <si>
    <t>Rosin and resin acid</t>
  </si>
  <si>
    <t>Noodles, pasta and like</t>
  </si>
  <si>
    <t>Nepalese paper and paper Products</t>
  </si>
  <si>
    <t>Medicinal Herbs</t>
  </si>
  <si>
    <t>Footwear</t>
  </si>
  <si>
    <t>Dentifrices (toothpaste)</t>
  </si>
  <si>
    <t>Essential Oils</t>
  </si>
  <si>
    <t>Handicrafts ( Painting, Sculpture and statuary)</t>
  </si>
  <si>
    <t>Ginger</t>
  </si>
  <si>
    <t>Cotton sacks and bags</t>
  </si>
  <si>
    <t>Lentils</t>
  </si>
  <si>
    <t>Gold Jewellery</t>
  </si>
  <si>
    <t>Hides &amp; Skins</t>
  </si>
  <si>
    <t>Copper and articles thereof</t>
  </si>
  <si>
    <t>Articles of silver jewellery</t>
  </si>
  <si>
    <t>Others</t>
  </si>
  <si>
    <t>Total</t>
  </si>
  <si>
    <t>`</t>
  </si>
  <si>
    <t xml:space="preserve">TOTAL IMPORTS OF SOME MAJOR COMMODITIES </t>
  </si>
  <si>
    <t>Petroleum Products</t>
  </si>
  <si>
    <t>Iron &amp; Steel and products thereof</t>
  </si>
  <si>
    <t>Machinery and parts</t>
  </si>
  <si>
    <t>Transport Vehicles and parts thereof</t>
  </si>
  <si>
    <t>Cereals</t>
  </si>
  <si>
    <t>Electronic and Electrical Equipments</t>
  </si>
  <si>
    <t>Pharmaceutical products</t>
  </si>
  <si>
    <t>Telecommunication Equipment and parts</t>
  </si>
  <si>
    <t>Articles of apparel and clothing accessories</t>
  </si>
  <si>
    <t>Aircraft and parts thereof</t>
  </si>
  <si>
    <t>Fertilizers</t>
  </si>
  <si>
    <t>Polythene Granules</t>
  </si>
  <si>
    <t>Crude soyabean oil</t>
  </si>
  <si>
    <t>Crude palm Oil</t>
  </si>
  <si>
    <t>Gold</t>
  </si>
  <si>
    <t>Chemicals</t>
  </si>
  <si>
    <t>Man-made staple fibres ( Synthetic, Polyester etc)</t>
  </si>
  <si>
    <t>Aluminium and articles thereof</t>
  </si>
  <si>
    <t>Rubber and articles thereof</t>
  </si>
  <si>
    <t>Silver</t>
  </si>
  <si>
    <t>Cotton ( Yarn and Fabrics)</t>
  </si>
  <si>
    <t>Low erucic acid rape or colza seeds</t>
  </si>
  <si>
    <t>Zinc and articles thereof</t>
  </si>
  <si>
    <t>Wool, fine or coarse animal hair</t>
  </si>
  <si>
    <t>Crude sunflower oil</t>
  </si>
  <si>
    <t>Major Trading Partners of Nepal</t>
  </si>
  <si>
    <t>Exports</t>
  </si>
  <si>
    <t>In Billion Rs.</t>
  </si>
  <si>
    <t>Countries/Region</t>
  </si>
  <si>
    <t>Other</t>
  </si>
  <si>
    <t>Imports</t>
  </si>
  <si>
    <t>(Annual)</t>
  </si>
  <si>
    <t>Foreign Trade Balance of Nepal</t>
  </si>
  <si>
    <t>Total Exports</t>
  </si>
  <si>
    <t>Total Imports</t>
  </si>
  <si>
    <t>Total Trade</t>
  </si>
  <si>
    <t>Trade Deficit</t>
  </si>
  <si>
    <t>Export: Import Ratio</t>
  </si>
  <si>
    <t>1:</t>
  </si>
  <si>
    <t>Share % in Total Trade</t>
  </si>
  <si>
    <t>Dog or cat food</t>
  </si>
  <si>
    <t>Woolen Felt Products</t>
  </si>
  <si>
    <t>F.Y. 2022/23 (2079/80)</t>
  </si>
  <si>
    <t>Plywood</t>
  </si>
  <si>
    <t>Broom grass (Amriso)</t>
  </si>
  <si>
    <t>Unwrought lead (excl refined and containi n  antimony)</t>
  </si>
  <si>
    <t>Stoppers, lids, caps and other closures of  plastics</t>
  </si>
  <si>
    <t>Fabrics</t>
  </si>
  <si>
    <t>Yarns)</t>
  </si>
  <si>
    <t xml:space="preserve">F.Y. 2079/80 (2022/23)  </t>
  </si>
  <si>
    <t xml:space="preserve">F.Y. 2080/81 (2023/24)  </t>
  </si>
  <si>
    <t>Percentage Change in of F.Y. 2080/81 compared to same period of the previous year</t>
  </si>
  <si>
    <t>F.Y. 2080/81</t>
  </si>
  <si>
    <t xml:space="preserve"> F.Y. 2023/24</t>
  </si>
  <si>
    <t xml:space="preserve">    F.Y. 2080/81        </t>
  </si>
  <si>
    <t>Kattha</t>
  </si>
  <si>
    <t xml:space="preserve">Oil-cake </t>
  </si>
  <si>
    <t>Cement</t>
  </si>
  <si>
    <t>Cement Clinker</t>
  </si>
  <si>
    <t>Brans</t>
  </si>
  <si>
    <t>India</t>
  </si>
  <si>
    <t>United States</t>
  </si>
  <si>
    <t>Germany</t>
  </si>
  <si>
    <t>United Kingdom</t>
  </si>
  <si>
    <t>China</t>
  </si>
  <si>
    <t>United Arab Emirates</t>
  </si>
  <si>
    <t>France</t>
  </si>
  <si>
    <t>Australia</t>
  </si>
  <si>
    <t>Japan</t>
  </si>
  <si>
    <t>Italy</t>
  </si>
  <si>
    <t>Canada</t>
  </si>
  <si>
    <t>Turkey</t>
  </si>
  <si>
    <t>Netherlands</t>
  </si>
  <si>
    <t>Ukraine</t>
  </si>
  <si>
    <t>Malaysia</t>
  </si>
  <si>
    <t>Argentina</t>
  </si>
  <si>
    <t>Indonesia</t>
  </si>
  <si>
    <t>Thailand</t>
  </si>
  <si>
    <t>(2023/24)</t>
  </si>
  <si>
    <t xml:space="preserve">F.Y. 2081/82 (2024/25)  </t>
  </si>
  <si>
    <t>Percentage Change in of F.Y. 2081/82 compared to same period of the previous year</t>
  </si>
  <si>
    <t>F.Y. 2024/25 (2081/82)</t>
  </si>
  <si>
    <t>F.Y. 2081/82</t>
  </si>
  <si>
    <t xml:space="preserve"> F.Y. 2024/25</t>
  </si>
  <si>
    <t xml:space="preserve">    F.Y. 2081/82        </t>
  </si>
  <si>
    <t>(2024/25)</t>
  </si>
  <si>
    <t>Afghanistan</t>
  </si>
  <si>
    <t>Brazil</t>
  </si>
  <si>
    <t>Qatar</t>
  </si>
  <si>
    <t xml:space="preserve">F.Y. 2081/82 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</si>
</sst>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_(* #,##0.0_);_(* \(#,##0.0\);_(* &quot;-&quot;??_);_(@_)"/>
    <numFmt numFmtId="167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Calibri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Font="1" applyBorder="1" applyAlignment="1">
      <alignment vertical="top"/>
    </xf>
    <xf numFmtId="0" fontId="5" fillId="0" borderId="3" xfId="0" applyFont="1" applyBorder="1" applyAlignment="1">
      <alignment horizontal="right" vertical="top"/>
    </xf>
    <xf numFmtId="0" fontId="2" fillId="0" borderId="3" xfId="0" applyFont="1" applyBorder="1" applyAlignment="1">
      <alignment vertical="top" wrapText="1"/>
    </xf>
    <xf numFmtId="164" fontId="0" fillId="0" borderId="0" xfId="1" applyNumberFormat="1" applyFont="1" applyBorder="1" applyAlignment="1">
      <alignment vertical="top"/>
    </xf>
    <xf numFmtId="2" fontId="0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0" xfId="0" applyFont="1" applyBorder="1" applyAlignment="1">
      <alignment horizontal="centerContinuous" vertical="top"/>
    </xf>
    <xf numFmtId="164" fontId="4" fillId="0" borderId="3" xfId="2" applyNumberFormat="1" applyFont="1" applyBorder="1" applyAlignment="1">
      <alignment horizontal="right" vertical="top"/>
    </xf>
    <xf numFmtId="0" fontId="3" fillId="0" borderId="8" xfId="0" applyFont="1" applyBorder="1" applyAlignment="1">
      <alignment horizontal="center" vertical="top"/>
    </xf>
    <xf numFmtId="0" fontId="3" fillId="0" borderId="11" xfId="0" applyFont="1" applyBorder="1" applyAlignment="1">
      <alignment vertical="top"/>
    </xf>
    <xf numFmtId="164" fontId="4" fillId="0" borderId="8" xfId="2" applyNumberFormat="1" applyFont="1" applyBorder="1" applyAlignment="1">
      <alignment horizontal="right" vertical="top"/>
    </xf>
    <xf numFmtId="0" fontId="0" fillId="0" borderId="0" xfId="0" applyFont="1" applyBorder="1" applyAlignment="1">
      <alignment horizontal="left" vertical="top"/>
    </xf>
    <xf numFmtId="164" fontId="1" fillId="0" borderId="0" xfId="2" applyNumberFormat="1" applyFont="1" applyBorder="1" applyAlignment="1">
      <alignment vertical="top"/>
    </xf>
    <xf numFmtId="164" fontId="0" fillId="0" borderId="0" xfId="1" applyNumberFormat="1" applyFont="1" applyAlignment="1"/>
    <xf numFmtId="0" fontId="11" fillId="0" borderId="0" xfId="0" applyFont="1"/>
    <xf numFmtId="0" fontId="10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9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/>
    </xf>
    <xf numFmtId="0" fontId="9" fillId="0" borderId="7" xfId="0" applyFont="1" applyBorder="1" applyAlignment="1">
      <alignment horizontal="center" vertical="top"/>
    </xf>
    <xf numFmtId="0" fontId="10" fillId="0" borderId="3" xfId="0" applyFont="1" applyBorder="1" applyAlignment="1">
      <alignment horizontal="right"/>
    </xf>
    <xf numFmtId="0" fontId="9" fillId="0" borderId="12" xfId="0" applyFont="1" applyBorder="1" applyAlignment="1">
      <alignment horizontal="center" vertical="top"/>
    </xf>
    <xf numFmtId="0" fontId="2" fillId="0" borderId="12" xfId="0" applyFont="1" applyBorder="1"/>
    <xf numFmtId="43" fontId="2" fillId="0" borderId="12" xfId="1" applyFont="1" applyBorder="1"/>
    <xf numFmtId="0" fontId="11" fillId="0" borderId="0" xfId="0" applyFont="1" applyAlignment="1">
      <alignment horizontal="center"/>
    </xf>
    <xf numFmtId="164" fontId="14" fillId="0" borderId="0" xfId="1" applyNumberFormat="1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43" fontId="11" fillId="0" borderId="0" xfId="0" applyNumberFormat="1" applyFont="1" applyBorder="1"/>
    <xf numFmtId="0" fontId="11" fillId="0" borderId="3" xfId="0" applyFont="1" applyBorder="1"/>
    <xf numFmtId="0" fontId="11" fillId="0" borderId="8" xfId="0" applyFont="1" applyBorder="1"/>
    <xf numFmtId="0" fontId="11" fillId="0" borderId="8" xfId="0" applyFont="1" applyBorder="1" applyAlignment="1">
      <alignment horizontal="right"/>
    </xf>
    <xf numFmtId="0" fontId="2" fillId="0" borderId="13" xfId="0" applyFont="1" applyBorder="1"/>
    <xf numFmtId="43" fontId="0" fillId="0" borderId="0" xfId="1" applyFont="1"/>
    <xf numFmtId="0" fontId="12" fillId="0" borderId="0" xfId="0" applyFont="1"/>
    <xf numFmtId="0" fontId="13" fillId="0" borderId="0" xfId="0" applyFont="1"/>
    <xf numFmtId="164" fontId="13" fillId="0" borderId="0" xfId="1" applyNumberFormat="1" applyFont="1"/>
    <xf numFmtId="0" fontId="13" fillId="0" borderId="3" xfId="0" applyFont="1" applyBorder="1"/>
    <xf numFmtId="0" fontId="9" fillId="0" borderId="10" xfId="0" applyFont="1" applyBorder="1" applyAlignment="1">
      <alignment horizontal="right" vertical="top"/>
    </xf>
    <xf numFmtId="164" fontId="9" fillId="0" borderId="3" xfId="1" applyNumberFormat="1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13" fillId="0" borderId="6" xfId="0" applyFont="1" applyBorder="1"/>
    <xf numFmtId="0" fontId="9" fillId="0" borderId="9" xfId="0" applyFont="1" applyBorder="1"/>
    <xf numFmtId="0" fontId="13" fillId="0" borderId="9" xfId="0" applyFont="1" applyBorder="1"/>
    <xf numFmtId="0" fontId="13" fillId="0" borderId="5" xfId="0" applyFont="1" applyBorder="1"/>
    <xf numFmtId="43" fontId="4" fillId="0" borderId="2" xfId="0" applyNumberFormat="1" applyFont="1" applyBorder="1" applyAlignment="1">
      <alignment vertical="top"/>
    </xf>
    <xf numFmtId="43" fontId="4" fillId="0" borderId="3" xfId="0" applyNumberFormat="1" applyFont="1" applyBorder="1" applyAlignment="1">
      <alignment vertical="top"/>
    </xf>
    <xf numFmtId="167" fontId="4" fillId="0" borderId="10" xfId="0" applyNumberFormat="1" applyFont="1" applyBorder="1" applyAlignment="1">
      <alignment horizontal="left"/>
    </xf>
    <xf numFmtId="0" fontId="3" fillId="0" borderId="0" xfId="0" applyFont="1" applyBorder="1"/>
    <xf numFmtId="0" fontId="3" fillId="0" borderId="11" xfId="0" applyFont="1" applyBorder="1"/>
    <xf numFmtId="0" fontId="3" fillId="0" borderId="5" xfId="0" applyFont="1" applyBorder="1"/>
    <xf numFmtId="0" fontId="3" fillId="0" borderId="9" xfId="0" applyFont="1" applyBorder="1"/>
    <xf numFmtId="20" fontId="4" fillId="0" borderId="0" xfId="0" quotePrefix="1" applyNumberFormat="1" applyFont="1" applyBorder="1" applyAlignment="1">
      <alignment horizontal="right"/>
    </xf>
    <xf numFmtId="166" fontId="17" fillId="0" borderId="8" xfId="1" applyNumberFormat="1" applyFont="1" applyBorder="1" applyAlignment="1">
      <alignment vertical="top"/>
    </xf>
    <xf numFmtId="0" fontId="3" fillId="0" borderId="8" xfId="0" applyFont="1" applyBorder="1"/>
    <xf numFmtId="0" fontId="3" fillId="0" borderId="6" xfId="0" applyFont="1" applyBorder="1"/>
    <xf numFmtId="0" fontId="9" fillId="0" borderId="8" xfId="0" applyFont="1" applyBorder="1" applyAlignment="1">
      <alignment vertical="top" wrapText="1"/>
    </xf>
    <xf numFmtId="167" fontId="4" fillId="0" borderId="8" xfId="0" applyNumberFormat="1" applyFont="1" applyBorder="1" applyAlignment="1">
      <alignment vertical="top"/>
    </xf>
    <xf numFmtId="167" fontId="4" fillId="0" borderId="11" xfId="0" applyNumberFormat="1" applyFont="1" applyBorder="1" applyAlignment="1">
      <alignment vertical="top"/>
    </xf>
    <xf numFmtId="43" fontId="12" fillId="0" borderId="0" xfId="1" applyFont="1"/>
    <xf numFmtId="0" fontId="1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164" fontId="7" fillId="0" borderId="0" xfId="1" applyNumberFormat="1" applyFont="1" applyBorder="1" applyAlignment="1"/>
    <xf numFmtId="164" fontId="7" fillId="0" borderId="0" xfId="1" applyNumberFormat="1" applyFont="1" applyBorder="1" applyAlignment="1">
      <alignment horizontal="left"/>
    </xf>
    <xf numFmtId="0" fontId="12" fillId="0" borderId="0" xfId="0" applyFont="1" applyBorder="1"/>
    <xf numFmtId="164" fontId="1" fillId="0" borderId="0" xfId="1" applyNumberFormat="1" applyFont="1" applyBorder="1"/>
    <xf numFmtId="164" fontId="18" fillId="0" borderId="0" xfId="2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right"/>
    </xf>
    <xf numFmtId="43" fontId="2" fillId="0" borderId="3" xfId="1" applyFont="1" applyBorder="1"/>
    <xf numFmtId="0" fontId="6" fillId="0" borderId="0" xfId="0" applyFont="1" applyBorder="1" applyAlignment="1">
      <alignment horizontal="right"/>
    </xf>
    <xf numFmtId="164" fontId="0" fillId="0" borderId="0" xfId="1" applyNumberFormat="1" applyFont="1" applyFill="1" applyBorder="1"/>
    <xf numFmtId="0" fontId="11" fillId="0" borderId="0" xfId="0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vertical="top"/>
    </xf>
    <xf numFmtId="164" fontId="11" fillId="0" borderId="0" xfId="1" applyNumberFormat="1" applyFont="1" applyFill="1" applyBorder="1"/>
    <xf numFmtId="0" fontId="13" fillId="0" borderId="1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3" fillId="0" borderId="3" xfId="0" applyFont="1" applyFill="1" applyBorder="1" applyAlignment="1">
      <alignment vertical="top"/>
    </xf>
    <xf numFmtId="0" fontId="13" fillId="0" borderId="8" xfId="0" applyFont="1" applyFill="1" applyBorder="1" applyAlignment="1">
      <alignment vertical="top"/>
    </xf>
    <xf numFmtId="0" fontId="11" fillId="0" borderId="0" xfId="0" applyFont="1" applyFill="1" applyBorder="1"/>
    <xf numFmtId="0" fontId="14" fillId="0" borderId="0" xfId="0" applyFont="1" applyFill="1" applyBorder="1" applyAlignment="1">
      <alignment vertical="top"/>
    </xf>
    <xf numFmtId="43" fontId="11" fillId="0" borderId="0" xfId="1" applyFont="1" applyFill="1" applyBorder="1" applyAlignment="1">
      <alignment vertical="top"/>
    </xf>
    <xf numFmtId="0" fontId="21" fillId="0" borderId="0" xfId="0" applyFont="1" applyFill="1" applyBorder="1" applyAlignment="1">
      <alignment vertical="top"/>
    </xf>
    <xf numFmtId="0" fontId="9" fillId="0" borderId="7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horizontal="right" vertical="top"/>
    </xf>
    <xf numFmtId="0" fontId="14" fillId="0" borderId="6" xfId="0" applyFont="1" applyFill="1" applyBorder="1" applyAlignment="1">
      <alignment vertical="top"/>
    </xf>
    <xf numFmtId="164" fontId="0" fillId="0" borderId="2" xfId="1" applyNumberFormat="1" applyFont="1" applyFill="1" applyBorder="1"/>
    <xf numFmtId="164" fontId="0" fillId="0" borderId="11" xfId="1" applyNumberFormat="1" applyFont="1" applyFill="1" applyBorder="1"/>
    <xf numFmtId="164" fontId="3" fillId="0" borderId="0" xfId="1" applyNumberFormat="1" applyFont="1" applyFill="1" applyBorder="1" applyAlignment="1">
      <alignment horizontal="left"/>
    </xf>
    <xf numFmtId="164" fontId="2" fillId="0" borderId="4" xfId="1" applyNumberFormat="1" applyFont="1" applyFill="1" applyBorder="1" applyAlignment="1">
      <alignment vertical="top"/>
    </xf>
    <xf numFmtId="164" fontId="0" fillId="0" borderId="8" xfId="1" applyNumberFormat="1" applyFont="1" applyBorder="1" applyAlignment="1"/>
    <xf numFmtId="43" fontId="0" fillId="0" borderId="8" xfId="1" applyFont="1" applyBorder="1"/>
    <xf numFmtId="164" fontId="3" fillId="0" borderId="3" xfId="1" applyNumberFormat="1" applyFont="1" applyBorder="1" applyAlignment="1">
      <alignment horizontal="center" vertical="top"/>
    </xf>
    <xf numFmtId="164" fontId="3" fillId="0" borderId="3" xfId="1" applyNumberFormat="1" applyFont="1" applyBorder="1" applyAlignment="1">
      <alignment vertical="top"/>
    </xf>
    <xf numFmtId="164" fontId="3" fillId="0" borderId="8" xfId="1" applyNumberFormat="1" applyFont="1" applyBorder="1" applyAlignment="1">
      <alignment horizontal="center" vertical="top"/>
    </xf>
    <xf numFmtId="164" fontId="3" fillId="0" borderId="8" xfId="1" applyNumberFormat="1" applyFont="1" applyBorder="1" applyAlignment="1">
      <alignment vertical="top"/>
    </xf>
    <xf numFmtId="164" fontId="8" fillId="0" borderId="8" xfId="1" applyNumberFormat="1" applyFont="1" applyBorder="1" applyAlignment="1">
      <alignment vertical="center"/>
    </xf>
    <xf numFmtId="164" fontId="3" fillId="0" borderId="6" xfId="1" applyNumberFormat="1" applyFont="1" applyBorder="1" applyAlignment="1">
      <alignment horizontal="center" vertical="top"/>
    </xf>
    <xf numFmtId="164" fontId="3" fillId="0" borderId="6" xfId="1" applyNumberFormat="1" applyFont="1" applyBorder="1" applyAlignment="1">
      <alignment vertical="top"/>
    </xf>
    <xf numFmtId="43" fontId="2" fillId="0" borderId="9" xfId="1" applyFont="1" applyFill="1" applyBorder="1" applyAlignment="1">
      <alignment vertical="top"/>
    </xf>
    <xf numFmtId="0" fontId="9" fillId="0" borderId="6" xfId="0" applyFont="1" applyBorder="1" applyAlignment="1">
      <alignment horizontal="left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43" fontId="2" fillId="0" borderId="12" xfId="1" applyFont="1" applyFill="1" applyBorder="1" applyAlignment="1">
      <alignment vertical="top"/>
    </xf>
    <xf numFmtId="43" fontId="0" fillId="0" borderId="3" xfId="1" applyFont="1" applyBorder="1"/>
    <xf numFmtId="0" fontId="0" fillId="0" borderId="6" xfId="0" applyFont="1" applyBorder="1"/>
    <xf numFmtId="43" fontId="0" fillId="0" borderId="6" xfId="1" applyFont="1" applyBorder="1"/>
    <xf numFmtId="165" fontId="0" fillId="0" borderId="8" xfId="1" applyNumberFormat="1" applyFont="1" applyBorder="1"/>
    <xf numFmtId="165" fontId="2" fillId="0" borderId="12" xfId="1" applyNumberFormat="1" applyFont="1" applyBorder="1"/>
    <xf numFmtId="165" fontId="0" fillId="0" borderId="3" xfId="0" applyNumberFormat="1" applyFont="1" applyBorder="1"/>
    <xf numFmtId="165" fontId="0" fillId="0" borderId="8" xfId="0" applyNumberFormat="1" applyFont="1" applyBorder="1"/>
    <xf numFmtId="165" fontId="2" fillId="0" borderId="12" xfId="0" applyNumberFormat="1" applyFont="1" applyBorder="1"/>
    <xf numFmtId="0" fontId="9" fillId="0" borderId="1" xfId="0" applyFont="1" applyBorder="1" applyAlignment="1">
      <alignment horizontal="left"/>
    </xf>
    <xf numFmtId="0" fontId="16" fillId="0" borderId="7" xfId="0" applyFont="1" applyBorder="1"/>
    <xf numFmtId="0" fontId="13" fillId="0" borderId="4" xfId="0" applyFont="1" applyBorder="1"/>
    <xf numFmtId="43" fontId="2" fillId="0" borderId="3" xfId="1" applyFont="1" applyFill="1" applyBorder="1" applyAlignment="1">
      <alignment vertical="top"/>
    </xf>
    <xf numFmtId="164" fontId="11" fillId="0" borderId="0" xfId="0" applyNumberFormat="1" applyFont="1" applyFill="1" applyBorder="1" applyAlignment="1">
      <alignment vertical="top"/>
    </xf>
    <xf numFmtId="43" fontId="11" fillId="0" borderId="0" xfId="1" applyFont="1"/>
    <xf numFmtId="0" fontId="13" fillId="0" borderId="6" xfId="0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center"/>
    </xf>
    <xf numFmtId="164" fontId="3" fillId="0" borderId="5" xfId="1" applyNumberFormat="1" applyFont="1" applyFill="1" applyBorder="1" applyAlignment="1">
      <alignment vertical="top"/>
    </xf>
    <xf numFmtId="164" fontId="4" fillId="0" borderId="9" xfId="1" applyNumberFormat="1" applyFont="1" applyFill="1" applyBorder="1" applyAlignment="1">
      <alignment vertical="top"/>
    </xf>
    <xf numFmtId="164" fontId="2" fillId="0" borderId="6" xfId="1" applyNumberFormat="1" applyFont="1" applyFill="1" applyBorder="1" applyAlignment="1">
      <alignment vertical="top"/>
    </xf>
    <xf numFmtId="167" fontId="11" fillId="0" borderId="0" xfId="1" applyNumberFormat="1" applyFont="1" applyFill="1" applyBorder="1"/>
    <xf numFmtId="167" fontId="14" fillId="0" borderId="3" xfId="0" applyNumberFormat="1" applyFont="1" applyFill="1" applyBorder="1" applyAlignment="1">
      <alignment vertical="top" wrapText="1"/>
    </xf>
    <xf numFmtId="167" fontId="9" fillId="0" borderId="8" xfId="0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vertical="top"/>
    </xf>
    <xf numFmtId="164" fontId="3" fillId="0" borderId="7" xfId="1" applyNumberFormat="1" applyFont="1" applyFill="1" applyBorder="1" applyAlignment="1">
      <alignment vertical="top"/>
    </xf>
    <xf numFmtId="164" fontId="3" fillId="0" borderId="4" xfId="1" applyNumberFormat="1" applyFont="1" applyFill="1" applyBorder="1" applyAlignment="1">
      <alignment vertical="top"/>
    </xf>
    <xf numFmtId="164" fontId="0" fillId="0" borderId="1" xfId="1" applyNumberFormat="1" applyFont="1" applyFill="1" applyBorder="1"/>
    <xf numFmtId="164" fontId="0" fillId="0" borderId="7" xfId="1" applyNumberFormat="1" applyFont="1" applyFill="1" applyBorder="1"/>
    <xf numFmtId="164" fontId="0" fillId="0" borderId="4" xfId="1" applyNumberFormat="1" applyFont="1" applyFill="1" applyBorder="1" applyAlignment="1">
      <alignment vertical="top"/>
    </xf>
    <xf numFmtId="164" fontId="3" fillId="0" borderId="5" xfId="1" applyNumberFormat="1" applyFont="1" applyFill="1" applyBorder="1" applyAlignment="1"/>
    <xf numFmtId="1" fontId="22" fillId="0" borderId="0" xfId="0" applyNumberFormat="1" applyFont="1" applyBorder="1"/>
    <xf numFmtId="164" fontId="1" fillId="0" borderId="3" xfId="1" applyNumberFormat="1" applyFont="1" applyBorder="1" applyAlignment="1"/>
    <xf numFmtId="164" fontId="1" fillId="0" borderId="8" xfId="1" applyNumberFormat="1" applyFont="1" applyBorder="1" applyAlignment="1"/>
    <xf numFmtId="164" fontId="1" fillId="0" borderId="8" xfId="1" applyNumberFormat="1" applyFont="1" applyBorder="1" applyAlignment="1">
      <alignment vertical="top"/>
    </xf>
    <xf numFmtId="164" fontId="1" fillId="0" borderId="8" xfId="1" applyNumberFormat="1" applyFont="1" applyBorder="1"/>
    <xf numFmtId="2" fontId="20" fillId="0" borderId="3" xfId="0" applyNumberFormat="1" applyFont="1" applyFill="1" applyBorder="1" applyAlignment="1">
      <alignment horizontal="right" vertical="top"/>
    </xf>
    <xf numFmtId="2" fontId="20" fillId="0" borderId="8" xfId="0" applyNumberFormat="1" applyFont="1" applyFill="1" applyBorder="1" applyAlignment="1">
      <alignment horizontal="right" vertical="top"/>
    </xf>
    <xf numFmtId="2" fontId="11" fillId="0" borderId="0" xfId="1" applyNumberFormat="1" applyFont="1" applyFill="1" applyBorder="1"/>
    <xf numFmtId="2" fontId="11" fillId="0" borderId="0" xfId="1" applyNumberFormat="1" applyFont="1" applyFill="1" applyBorder="1" applyAlignment="1">
      <alignment vertical="top"/>
    </xf>
    <xf numFmtId="43" fontId="1" fillId="0" borderId="0" xfId="1" applyFont="1" applyBorder="1"/>
    <xf numFmtId="43" fontId="0" fillId="0" borderId="0" xfId="1" applyFont="1" applyBorder="1" applyAlignment="1">
      <alignment vertical="top"/>
    </xf>
    <xf numFmtId="43" fontId="1" fillId="0" borderId="0" xfId="1" applyNumberFormat="1" applyFont="1" applyBorder="1" applyAlignment="1">
      <alignment vertical="top"/>
    </xf>
    <xf numFmtId="0" fontId="19" fillId="0" borderId="0" xfId="0" applyNumberFormat="1" applyFont="1" applyFill="1" applyBorder="1" applyAlignment="1">
      <alignment horizontal="center" vertical="top"/>
    </xf>
    <xf numFmtId="164" fontId="19" fillId="0" borderId="0" xfId="1" applyNumberFormat="1" applyFont="1" applyFill="1" applyBorder="1" applyAlignment="1">
      <alignment horizontal="center" vertical="top"/>
    </xf>
    <xf numFmtId="43" fontId="23" fillId="0" borderId="0" xfId="1" applyFont="1"/>
    <xf numFmtId="164" fontId="8" fillId="0" borderId="2" xfId="1" applyNumberFormat="1" applyFont="1" applyFill="1" applyBorder="1" applyAlignment="1">
      <alignment vertical="center"/>
    </xf>
    <xf numFmtId="164" fontId="2" fillId="0" borderId="5" xfId="1" applyNumberFormat="1" applyFont="1" applyFill="1" applyBorder="1" applyAlignment="1">
      <alignment vertical="top"/>
    </xf>
    <xf numFmtId="2" fontId="2" fillId="0" borderId="5" xfId="1" applyNumberFormat="1" applyFont="1" applyFill="1" applyBorder="1"/>
    <xf numFmtId="164" fontId="0" fillId="0" borderId="7" xfId="1" applyNumberFormat="1" applyFont="1" applyFill="1" applyBorder="1" applyAlignment="1">
      <alignment vertical="top"/>
    </xf>
    <xf numFmtId="164" fontId="2" fillId="0" borderId="14" xfId="1" applyNumberFormat="1" applyFont="1" applyFill="1" applyBorder="1" applyAlignment="1">
      <alignment vertical="top"/>
    </xf>
    <xf numFmtId="164" fontId="2" fillId="0" borderId="13" xfId="1" applyNumberFormat="1" applyFont="1" applyFill="1" applyBorder="1" applyAlignment="1">
      <alignment vertical="top"/>
    </xf>
    <xf numFmtId="164" fontId="1" fillId="0" borderId="10" xfId="1" applyNumberFormat="1" applyFont="1" applyFill="1" applyBorder="1"/>
    <xf numFmtId="164" fontId="1" fillId="0" borderId="11" xfId="1" applyNumberFormat="1" applyFont="1" applyFill="1" applyBorder="1"/>
    <xf numFmtId="1" fontId="1" fillId="0" borderId="7" xfId="0" applyNumberFormat="1" applyFont="1" applyFill="1" applyBorder="1"/>
    <xf numFmtId="164" fontId="0" fillId="0" borderId="0" xfId="1" applyNumberFormat="1" applyFont="1"/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9" fillId="0" borderId="0" xfId="0" applyNumberFormat="1" applyFont="1" applyFill="1" applyBorder="1" applyAlignment="1">
      <alignment horizontal="center" vertical="top"/>
    </xf>
    <xf numFmtId="164" fontId="19" fillId="0" borderId="0" xfId="1" applyNumberFormat="1" applyFont="1" applyFill="1" applyBorder="1" applyAlignment="1">
      <alignment horizontal="center" vertical="top"/>
    </xf>
    <xf numFmtId="164" fontId="9" fillId="0" borderId="2" xfId="1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164" fontId="9" fillId="0" borderId="0" xfId="1" applyNumberFormat="1" applyFont="1" applyBorder="1" applyAlignment="1">
      <alignment horizontal="center"/>
    </xf>
    <xf numFmtId="2" fontId="0" fillId="0" borderId="2" xfId="1" applyNumberFormat="1" applyFont="1" applyFill="1" applyBorder="1"/>
    <xf numFmtId="2" fontId="0" fillId="0" borderId="0" xfId="1" applyNumberFormat="1" applyFont="1" applyFill="1" applyBorder="1"/>
    <xf numFmtId="2" fontId="0" fillId="0" borderId="5" xfId="1" applyNumberFormat="1" applyFont="1" applyFill="1" applyBorder="1"/>
    <xf numFmtId="167" fontId="0" fillId="0" borderId="3" xfId="1" applyNumberFormat="1" applyFont="1" applyFill="1" applyBorder="1"/>
    <xf numFmtId="167" fontId="0" fillId="0" borderId="8" xfId="1" applyNumberFormat="1" applyFont="1" applyFill="1" applyBorder="1"/>
    <xf numFmtId="167" fontId="0" fillId="0" borderId="12" xfId="1" applyNumberFormat="1" applyFont="1" applyFill="1" applyBorder="1"/>
    <xf numFmtId="164" fontId="1" fillId="0" borderId="1" xfId="1" applyNumberFormat="1" applyFont="1" applyBorder="1" applyAlignment="1"/>
    <xf numFmtId="164" fontId="1" fillId="0" borderId="7" xfId="1" applyNumberFormat="1" applyFont="1" applyBorder="1" applyAlignment="1"/>
    <xf numFmtId="164" fontId="1" fillId="0" borderId="7" xfId="1" applyNumberFormat="1" applyFont="1" applyBorder="1"/>
    <xf numFmtId="164" fontId="1" fillId="0" borderId="7" xfId="1" applyNumberFormat="1" applyFont="1" applyBorder="1" applyAlignment="1">
      <alignment vertical="top"/>
    </xf>
    <xf numFmtId="43" fontId="0" fillId="0" borderId="10" xfId="1" applyFont="1" applyBorder="1" applyAlignment="1">
      <alignment vertical="top"/>
    </xf>
    <xf numFmtId="43" fontId="0" fillId="0" borderId="11" xfId="1" applyFont="1" applyBorder="1" applyAlignment="1">
      <alignment vertical="top"/>
    </xf>
    <xf numFmtId="2" fontId="0" fillId="0" borderId="3" xfId="1" applyNumberFormat="1" applyFont="1" applyBorder="1" applyAlignment="1">
      <alignment vertical="top"/>
    </xf>
    <xf numFmtId="2" fontId="0" fillId="0" borderId="8" xfId="1" applyNumberFormat="1" applyFont="1" applyBorder="1" applyAlignment="1">
      <alignment vertical="top"/>
    </xf>
    <xf numFmtId="164" fontId="3" fillId="0" borderId="6" xfId="1" applyNumberFormat="1" applyFont="1" applyBorder="1" applyAlignment="1"/>
    <xf numFmtId="164" fontId="1" fillId="0" borderId="12" xfId="1" applyNumberFormat="1" applyFont="1" applyBorder="1"/>
    <xf numFmtId="164" fontId="1" fillId="0" borderId="14" xfId="1" applyNumberFormat="1" applyFont="1" applyBorder="1"/>
    <xf numFmtId="2" fontId="1" fillId="0" borderId="12" xfId="1" applyNumberFormat="1" applyFont="1" applyBorder="1" applyAlignment="1">
      <alignment vertical="top"/>
    </xf>
    <xf numFmtId="43" fontId="1" fillId="0" borderId="13" xfId="1" applyFont="1" applyBorder="1" applyAlignment="1">
      <alignment vertical="top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A19" sqref="A19"/>
    </sheetView>
  </sheetViews>
  <sheetFormatPr defaultRowHeight="15.75"/>
  <cols>
    <col min="1" max="1" width="40.5703125" style="37" bestFit="1" customWidth="1"/>
    <col min="2" max="2" width="14.28515625" style="37" customWidth="1"/>
    <col min="3" max="3" width="15.7109375" style="37" bestFit="1" customWidth="1"/>
    <col min="4" max="4" width="12.140625" style="37" bestFit="1" customWidth="1"/>
    <col min="5" max="5" width="13.5703125" style="37" bestFit="1" customWidth="1"/>
    <col min="6" max="6" width="12.85546875" style="37" bestFit="1" customWidth="1"/>
    <col min="7" max="7" width="14" style="37" customWidth="1"/>
    <col min="8" max="16384" width="9.140625" style="37"/>
  </cols>
  <sheetData>
    <row r="1" spans="1:8" ht="18.75">
      <c r="A1" s="166" t="s">
        <v>75</v>
      </c>
      <c r="B1" s="166"/>
      <c r="C1" s="166"/>
      <c r="D1" s="166"/>
      <c r="E1" s="166"/>
      <c r="F1" s="166"/>
      <c r="G1" s="166"/>
    </row>
    <row r="2" spans="1:8">
      <c r="A2" s="38"/>
      <c r="B2" s="38"/>
      <c r="C2" s="39"/>
      <c r="D2" s="38"/>
      <c r="E2" s="75" t="s">
        <v>70</v>
      </c>
      <c r="G2" s="38"/>
    </row>
    <row r="3" spans="1:8">
      <c r="A3" s="40"/>
      <c r="B3" s="41" t="s">
        <v>76</v>
      </c>
      <c r="C3" s="42" t="s">
        <v>77</v>
      </c>
      <c r="D3" s="43" t="s">
        <v>78</v>
      </c>
      <c r="E3" s="43" t="s">
        <v>79</v>
      </c>
      <c r="F3" s="167" t="s">
        <v>80</v>
      </c>
      <c r="G3" s="168"/>
    </row>
    <row r="4" spans="1:8">
      <c r="A4" s="44"/>
      <c r="B4" s="45"/>
      <c r="C4" s="44"/>
      <c r="D4" s="46"/>
      <c r="E4" s="46"/>
      <c r="F4" s="47"/>
      <c r="G4" s="46"/>
    </row>
    <row r="5" spans="1:8">
      <c r="A5" s="119" t="s">
        <v>92</v>
      </c>
      <c r="B5" s="122">
        <v>157.14069538870999</v>
      </c>
      <c r="C5" s="74">
        <v>1611.7317695775901</v>
      </c>
      <c r="D5" s="48">
        <f>+B5+C5</f>
        <v>1768.8724649663</v>
      </c>
      <c r="E5" s="49">
        <f>+C5-B5</f>
        <v>1454.5910741888802</v>
      </c>
      <c r="F5" s="55" t="s">
        <v>81</v>
      </c>
      <c r="G5" s="50">
        <f>C5/B5</f>
        <v>10.256615993652956</v>
      </c>
    </row>
    <row r="6" spans="1:8">
      <c r="A6" s="120" t="s">
        <v>82</v>
      </c>
      <c r="B6" s="56">
        <f>+B5*100/D5</f>
        <v>8.8836645095102309</v>
      </c>
      <c r="C6" s="56">
        <f>+C5*100/D5</f>
        <v>91.116335490489774</v>
      </c>
      <c r="D6" s="51"/>
      <c r="E6" s="57"/>
      <c r="F6" s="51"/>
      <c r="G6" s="52"/>
    </row>
    <row r="7" spans="1:8">
      <c r="A7" s="121"/>
      <c r="B7" s="58"/>
      <c r="C7" s="58"/>
      <c r="D7" s="53"/>
      <c r="E7" s="58"/>
      <c r="F7" s="53"/>
      <c r="G7" s="54"/>
      <c r="H7"/>
    </row>
    <row r="8" spans="1:8">
      <c r="A8" s="119" t="s">
        <v>93</v>
      </c>
      <c r="B8" s="122">
        <v>152.38124431009001</v>
      </c>
      <c r="C8" s="74">
        <v>1592.9855280894001</v>
      </c>
      <c r="D8" s="48">
        <f>+B8+C8</f>
        <v>1745.3667723994902</v>
      </c>
      <c r="E8" s="49">
        <f>+C8-B8</f>
        <v>1440.60428377931</v>
      </c>
      <c r="F8" s="55" t="s">
        <v>81</v>
      </c>
      <c r="G8" s="50">
        <f>C8/B8</f>
        <v>10.453947500571234</v>
      </c>
    </row>
    <row r="9" spans="1:8">
      <c r="A9" s="120" t="s">
        <v>82</v>
      </c>
      <c r="B9" s="56">
        <f>+B8*100/D8</f>
        <v>8.7306144885868182</v>
      </c>
      <c r="C9" s="56">
        <f>+C8*100/D8</f>
        <v>91.269385511413176</v>
      </c>
      <c r="D9" s="51"/>
      <c r="E9" s="57"/>
      <c r="F9" s="51"/>
      <c r="G9" s="52"/>
    </row>
    <row r="10" spans="1:8">
      <c r="A10" s="121"/>
      <c r="B10" s="58"/>
      <c r="C10" s="58"/>
      <c r="D10" s="53"/>
      <c r="E10" s="58"/>
      <c r="F10" s="53"/>
      <c r="G10" s="54"/>
    </row>
    <row r="11" spans="1:8">
      <c r="A11" s="119" t="s">
        <v>122</v>
      </c>
      <c r="B11" s="155">
        <v>277.03020155815</v>
      </c>
      <c r="C11" s="155">
        <v>1804.12273144303</v>
      </c>
      <c r="D11" s="48">
        <f>+B11+C11</f>
        <v>2081.1529330011799</v>
      </c>
      <c r="E11" s="49">
        <f>+C11-B11</f>
        <v>1527.0925298848802</v>
      </c>
      <c r="F11" s="55" t="s">
        <v>81</v>
      </c>
      <c r="G11" s="50">
        <f>C11/B11</f>
        <v>6.5123684035017959</v>
      </c>
    </row>
    <row r="12" spans="1:8">
      <c r="A12" s="120" t="s">
        <v>82</v>
      </c>
      <c r="B12" s="56">
        <f>+B11*100/D11</f>
        <v>13.311381262051295</v>
      </c>
      <c r="C12" s="56">
        <f>+C11*100/D11</f>
        <v>86.688618737948715</v>
      </c>
      <c r="D12" s="51"/>
      <c r="E12" s="57"/>
      <c r="F12" s="51"/>
      <c r="G12" s="52"/>
    </row>
    <row r="13" spans="1:8">
      <c r="A13" s="121"/>
      <c r="B13" s="58"/>
      <c r="C13" s="58"/>
      <c r="D13" s="53"/>
      <c r="E13" s="58"/>
      <c r="F13" s="53"/>
      <c r="G13" s="54"/>
    </row>
    <row r="14" spans="1:8" ht="47.25">
      <c r="A14" s="59" t="s">
        <v>94</v>
      </c>
      <c r="B14" s="60">
        <f>+B8/B5*100-100</f>
        <v>-3.0287832612976473</v>
      </c>
      <c r="C14" s="60">
        <f>+C8/C5*100-100</f>
        <v>-1.1631117436559038</v>
      </c>
      <c r="D14" s="61">
        <f>D8/D5*100-100</f>
        <v>-1.3288517421326702</v>
      </c>
      <c r="E14" s="61">
        <f>E8/E5*100-100</f>
        <v>-0.96156168271343745</v>
      </c>
      <c r="F14" s="51"/>
      <c r="G14" s="52"/>
      <c r="H14" s="62"/>
    </row>
    <row r="15" spans="1:8">
      <c r="A15" s="63"/>
      <c r="B15" s="64"/>
      <c r="C15" s="65"/>
      <c r="D15" s="65"/>
      <c r="E15" s="65"/>
      <c r="F15" s="53"/>
      <c r="G15" s="54"/>
    </row>
    <row r="16" spans="1:8" ht="47.25">
      <c r="A16" s="59" t="s">
        <v>123</v>
      </c>
      <c r="B16" s="61">
        <f>B11/B8*100-100</f>
        <v>81.800721481446971</v>
      </c>
      <c r="C16" s="61">
        <f>C11/C8*100-100</f>
        <v>13.254182139800392</v>
      </c>
      <c r="D16" s="61">
        <f>D11/D8*100-100</f>
        <v>19.238716234987024</v>
      </c>
      <c r="E16" s="61">
        <f>E11/E8*100-100</f>
        <v>6.0036088382768895</v>
      </c>
      <c r="F16" s="51"/>
      <c r="G16" s="52"/>
    </row>
    <row r="17" spans="1:7">
      <c r="A17" s="44"/>
      <c r="B17" s="58"/>
      <c r="C17" s="54"/>
      <c r="D17" s="54"/>
      <c r="E17" s="54"/>
      <c r="F17" s="53"/>
      <c r="G17" s="54"/>
    </row>
    <row r="20" spans="1:7">
      <c r="B20" s="66"/>
      <c r="C20" s="67"/>
      <c r="D20" s="68"/>
      <c r="E20" s="68"/>
      <c r="F20" s="68"/>
      <c r="G20" s="68"/>
    </row>
    <row r="21" spans="1:7">
      <c r="B21" s="68"/>
      <c r="C21" s="68"/>
      <c r="D21" s="69"/>
      <c r="E21" s="69"/>
      <c r="F21" s="68"/>
      <c r="G21" s="68"/>
    </row>
  </sheetData>
  <mergeCells count="2">
    <mergeCell ref="A1:G1"/>
    <mergeCell ref="F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1"/>
  <sheetViews>
    <sheetView workbookViewId="0">
      <selection activeCell="H44" sqref="H44"/>
    </sheetView>
  </sheetViews>
  <sheetFormatPr defaultRowHeight="15.75"/>
  <cols>
    <col min="1" max="1" width="4" style="77" bestFit="1" customWidth="1"/>
    <col min="2" max="2" width="21.28515625" style="77" customWidth="1"/>
    <col min="3" max="3" width="7.42578125" style="77" bestFit="1" customWidth="1"/>
    <col min="4" max="4" width="14.42578125" style="78" bestFit="1" customWidth="1"/>
    <col min="5" max="5" width="15.28515625" style="78" bestFit="1" customWidth="1"/>
    <col min="6" max="6" width="14.140625" style="78" customWidth="1"/>
    <col min="7" max="7" width="17" style="77" bestFit="1" customWidth="1"/>
    <col min="8" max="8" width="11.85546875" style="148" bestFit="1" customWidth="1"/>
    <col min="9" max="9" width="13.5703125" style="131" bestFit="1" customWidth="1"/>
    <col min="10" max="12" width="12.7109375" style="77" bestFit="1" customWidth="1"/>
    <col min="13" max="16384" width="9.140625" style="77"/>
  </cols>
  <sheetData>
    <row r="1" spans="1:13">
      <c r="A1" s="169" t="s">
        <v>0</v>
      </c>
      <c r="B1" s="169"/>
      <c r="C1" s="169"/>
      <c r="D1" s="169"/>
      <c r="E1" s="169"/>
      <c r="F1" s="169"/>
      <c r="G1" s="169"/>
      <c r="H1" s="169"/>
      <c r="I1" s="169"/>
    </row>
    <row r="2" spans="1:13">
      <c r="A2" s="153"/>
      <c r="B2" s="153"/>
      <c r="C2" s="153"/>
      <c r="F2" s="154"/>
      <c r="G2" s="170" t="s">
        <v>1</v>
      </c>
      <c r="H2" s="170"/>
    </row>
    <row r="3" spans="1:13">
      <c r="A3" s="80"/>
      <c r="B3" s="81"/>
      <c r="C3" s="81"/>
      <c r="D3" s="171" t="s">
        <v>85</v>
      </c>
      <c r="E3" s="171"/>
      <c r="F3" s="171" t="s">
        <v>124</v>
      </c>
      <c r="G3" s="171"/>
      <c r="H3" s="146" t="s">
        <v>2</v>
      </c>
      <c r="I3" s="132" t="s">
        <v>3</v>
      </c>
    </row>
    <row r="4" spans="1:13">
      <c r="A4" s="88" t="s">
        <v>4</v>
      </c>
      <c r="B4" s="89" t="s">
        <v>5</v>
      </c>
      <c r="C4" s="89" t="s">
        <v>6</v>
      </c>
      <c r="D4" s="90" t="s">
        <v>7</v>
      </c>
      <c r="E4" s="90" t="s">
        <v>8</v>
      </c>
      <c r="F4" s="90" t="s">
        <v>7</v>
      </c>
      <c r="G4" s="90" t="s">
        <v>8</v>
      </c>
      <c r="H4" s="147" t="s">
        <v>9</v>
      </c>
      <c r="I4" s="133" t="s">
        <v>132</v>
      </c>
    </row>
    <row r="5" spans="1:13">
      <c r="A5" s="82">
        <v>1</v>
      </c>
      <c r="B5" s="156" t="s">
        <v>10</v>
      </c>
      <c r="C5" s="134"/>
      <c r="D5" s="137"/>
      <c r="E5" s="92">
        <v>902501.34128000005</v>
      </c>
      <c r="F5" s="137"/>
      <c r="G5" s="162">
        <v>106791238.74394999</v>
      </c>
      <c r="H5" s="176">
        <f>G5/E5*100-100</f>
        <v>11732.806651842762</v>
      </c>
      <c r="I5" s="179">
        <f>G5/G$45*100</f>
        <v>38.548590782992299</v>
      </c>
      <c r="J5" s="123"/>
      <c r="K5" s="123"/>
      <c r="L5" s="123"/>
      <c r="M5" s="86"/>
    </row>
    <row r="6" spans="1:13">
      <c r="A6" s="83">
        <v>2</v>
      </c>
      <c r="B6" s="126" t="s">
        <v>21</v>
      </c>
      <c r="C6" s="135"/>
      <c r="D6" s="138"/>
      <c r="E6" s="76">
        <v>17402663.42433</v>
      </c>
      <c r="F6" s="138"/>
      <c r="G6" s="93">
        <v>16357191.729509998</v>
      </c>
      <c r="H6" s="177">
        <f t="shared" ref="H6:H44" si="0">G6/E6*100-100</f>
        <v>-6.0075384401123841</v>
      </c>
      <c r="I6" s="180">
        <f t="shared" ref="I6:I45" si="1">G6/G$45*100</f>
        <v>5.9044795973541326</v>
      </c>
    </row>
    <row r="7" spans="1:13">
      <c r="A7" s="83">
        <v>3</v>
      </c>
      <c r="B7" s="126" t="s">
        <v>91</v>
      </c>
      <c r="C7" s="135"/>
      <c r="D7" s="138"/>
      <c r="E7" s="76">
        <v>12013003.890219999</v>
      </c>
      <c r="F7" s="138"/>
      <c r="G7" s="93">
        <v>14397757.922489999</v>
      </c>
      <c r="H7" s="177">
        <f t="shared" si="0"/>
        <v>19.851438108760377</v>
      </c>
      <c r="I7" s="180">
        <f t="shared" si="1"/>
        <v>5.1971798892359535</v>
      </c>
    </row>
    <row r="8" spans="1:13">
      <c r="A8" s="83">
        <v>4</v>
      </c>
      <c r="B8" s="76" t="s">
        <v>20</v>
      </c>
      <c r="C8" s="135"/>
      <c r="D8" s="138"/>
      <c r="E8" s="76">
        <v>163574.95925000001</v>
      </c>
      <c r="F8" s="138"/>
      <c r="G8" s="163">
        <v>12326544.49594</v>
      </c>
      <c r="H8" s="177">
        <f t="shared" si="0"/>
        <v>7435.7160732045231</v>
      </c>
      <c r="I8" s="180">
        <f t="shared" si="1"/>
        <v>4.4495309271731509</v>
      </c>
    </row>
    <row r="9" spans="1:13">
      <c r="A9" s="83">
        <v>5</v>
      </c>
      <c r="B9" s="126" t="s">
        <v>12</v>
      </c>
      <c r="C9" s="135" t="s">
        <v>13</v>
      </c>
      <c r="D9" s="138">
        <v>414292.043880679</v>
      </c>
      <c r="E9" s="76">
        <v>10572499.082599999</v>
      </c>
      <c r="F9" s="164">
        <v>472023.051022142</v>
      </c>
      <c r="G9" s="163">
        <v>10776856.443050001</v>
      </c>
      <c r="H9" s="177">
        <f t="shared" si="0"/>
        <v>1.9329144306697401</v>
      </c>
      <c r="I9" s="180">
        <f t="shared" si="1"/>
        <v>3.8901377475942405</v>
      </c>
    </row>
    <row r="10" spans="1:13">
      <c r="A10" s="83">
        <v>6</v>
      </c>
      <c r="B10" s="126" t="s">
        <v>15</v>
      </c>
      <c r="C10" s="135" t="s">
        <v>16</v>
      </c>
      <c r="D10" s="138">
        <v>15377729.833985608</v>
      </c>
      <c r="E10" s="76">
        <v>8968338.5781100001</v>
      </c>
      <c r="F10" s="138">
        <v>15887379.010000212</v>
      </c>
      <c r="G10" s="93">
        <v>8754390.5759400018</v>
      </c>
      <c r="H10" s="177">
        <f t="shared" si="0"/>
        <v>-2.3855923848839211</v>
      </c>
      <c r="I10" s="180">
        <f t="shared" si="1"/>
        <v>3.160085263881387</v>
      </c>
    </row>
    <row r="11" spans="1:13">
      <c r="A11" s="83">
        <v>7</v>
      </c>
      <c r="B11" s="126" t="s">
        <v>14</v>
      </c>
      <c r="C11" s="135"/>
      <c r="D11" s="138"/>
      <c r="E11" s="76">
        <v>7042727.7105099987</v>
      </c>
      <c r="F11" s="138"/>
      <c r="G11" s="93">
        <v>8226838.6849600002</v>
      </c>
      <c r="H11" s="177">
        <f t="shared" si="0"/>
        <v>16.813243719232958</v>
      </c>
      <c r="I11" s="180">
        <f t="shared" si="1"/>
        <v>2.9696540805617349</v>
      </c>
    </row>
    <row r="12" spans="1:13">
      <c r="A12" s="83">
        <v>8</v>
      </c>
      <c r="B12" s="126" t="s">
        <v>17</v>
      </c>
      <c r="C12" s="135"/>
      <c r="D12" s="138"/>
      <c r="E12" s="76">
        <v>8712162.7470900007</v>
      </c>
      <c r="F12" s="138"/>
      <c r="G12" s="93">
        <v>7717836.82388</v>
      </c>
      <c r="H12" s="177">
        <f t="shared" si="0"/>
        <v>-11.413077924217163</v>
      </c>
      <c r="I12" s="180">
        <f t="shared" si="1"/>
        <v>2.7859189288645081</v>
      </c>
      <c r="J12" s="123"/>
    </row>
    <row r="13" spans="1:13">
      <c r="A13" s="83">
        <v>9</v>
      </c>
      <c r="B13" s="126" t="s">
        <v>18</v>
      </c>
      <c r="C13" s="135" t="s">
        <v>19</v>
      </c>
      <c r="D13" s="138">
        <v>5018335.4799999902</v>
      </c>
      <c r="E13" s="76">
        <v>7940964.0047399998</v>
      </c>
      <c r="F13" s="164">
        <v>4301045</v>
      </c>
      <c r="G13" s="163">
        <v>7683706.4492199998</v>
      </c>
      <c r="H13" s="177">
        <f t="shared" si="0"/>
        <v>-3.2396262640964153</v>
      </c>
      <c r="I13" s="180">
        <f t="shared" si="1"/>
        <v>2.7735988372398279</v>
      </c>
    </row>
    <row r="14" spans="1:13">
      <c r="A14" s="83">
        <v>10</v>
      </c>
      <c r="B14" s="76" t="s">
        <v>86</v>
      </c>
      <c r="C14" s="135"/>
      <c r="D14" s="138"/>
      <c r="E14" s="76">
        <v>7415322.2283600001</v>
      </c>
      <c r="F14" s="138"/>
      <c r="G14" s="93">
        <v>7099647.5832899995</v>
      </c>
      <c r="H14" s="177">
        <f t="shared" si="0"/>
        <v>-4.2570590373362194</v>
      </c>
      <c r="I14" s="180">
        <f t="shared" si="1"/>
        <v>2.5627702479217773</v>
      </c>
    </row>
    <row r="15" spans="1:13">
      <c r="A15" s="83">
        <v>11</v>
      </c>
      <c r="B15" s="126" t="s">
        <v>84</v>
      </c>
      <c r="C15" s="135"/>
      <c r="D15" s="138"/>
      <c r="E15" s="76">
        <v>4799393.9542199997</v>
      </c>
      <c r="F15" s="138"/>
      <c r="G15" s="93">
        <v>5142817.0292799994</v>
      </c>
      <c r="H15" s="177">
        <f t="shared" si="0"/>
        <v>7.1555508536246748</v>
      </c>
      <c r="I15" s="180">
        <f t="shared" si="1"/>
        <v>1.8564102398779421</v>
      </c>
    </row>
    <row r="16" spans="1:13">
      <c r="A16" s="83">
        <v>12</v>
      </c>
      <c r="B16" s="126" t="s">
        <v>22</v>
      </c>
      <c r="C16" s="135" t="s">
        <v>19</v>
      </c>
      <c r="D16" s="138">
        <v>13916033.703648718</v>
      </c>
      <c r="E16" s="76">
        <v>3625011.5491499999</v>
      </c>
      <c r="F16" s="138">
        <v>15598659.990665721</v>
      </c>
      <c r="G16" s="93">
        <v>4590856.2244199999</v>
      </c>
      <c r="H16" s="177">
        <f t="shared" si="0"/>
        <v>26.643906155181014</v>
      </c>
      <c r="I16" s="180">
        <f t="shared" si="1"/>
        <v>1.6571681349538192</v>
      </c>
    </row>
    <row r="17" spans="1:9">
      <c r="A17" s="83">
        <v>13</v>
      </c>
      <c r="B17" s="94" t="s">
        <v>83</v>
      </c>
      <c r="C17" s="135"/>
      <c r="D17" s="138"/>
      <c r="E17" s="76">
        <v>3184327.0968599999</v>
      </c>
      <c r="F17" s="138"/>
      <c r="G17" s="163">
        <v>4514096.9005399998</v>
      </c>
      <c r="H17" s="177">
        <f t="shared" si="0"/>
        <v>41.759836952405408</v>
      </c>
      <c r="I17" s="180">
        <f t="shared" si="1"/>
        <v>1.6294602087247403</v>
      </c>
    </row>
    <row r="18" spans="1:9">
      <c r="A18" s="83">
        <v>14</v>
      </c>
      <c r="B18" s="76" t="s">
        <v>99</v>
      </c>
      <c r="C18" s="135"/>
      <c r="D18" s="138"/>
      <c r="E18" s="76">
        <v>2955789.9251799998</v>
      </c>
      <c r="F18" s="138"/>
      <c r="G18" s="93">
        <v>3629816.6060000001</v>
      </c>
      <c r="H18" s="177">
        <f t="shared" si="0"/>
        <v>22.803605732533711</v>
      </c>
      <c r="I18" s="180">
        <f t="shared" si="1"/>
        <v>1.3102602480105707</v>
      </c>
    </row>
    <row r="19" spans="1:9">
      <c r="A19" s="83">
        <v>15</v>
      </c>
      <c r="B19" s="126" t="s">
        <v>23</v>
      </c>
      <c r="C19" s="135"/>
      <c r="D19" s="138"/>
      <c r="E19" s="76">
        <v>3024063.42245</v>
      </c>
      <c r="F19" s="138"/>
      <c r="G19" s="163">
        <v>3224130.4974000002</v>
      </c>
      <c r="H19" s="177">
        <f t="shared" si="0"/>
        <v>6.6158359465858183</v>
      </c>
      <c r="I19" s="180">
        <f t="shared" si="1"/>
        <v>1.1638191356992675</v>
      </c>
    </row>
    <row r="20" spans="1:9">
      <c r="A20" s="83">
        <v>16</v>
      </c>
      <c r="B20" s="126" t="s">
        <v>90</v>
      </c>
      <c r="C20" s="135"/>
      <c r="D20" s="138"/>
      <c r="E20" s="76">
        <v>2521731.0179600003</v>
      </c>
      <c r="F20" s="138"/>
      <c r="G20" s="93">
        <v>3083186.9345899997</v>
      </c>
      <c r="H20" s="177">
        <f t="shared" si="0"/>
        <v>22.264702802608952</v>
      </c>
      <c r="I20" s="180">
        <f t="shared" si="1"/>
        <v>1.1129425301821556</v>
      </c>
    </row>
    <row r="21" spans="1:9">
      <c r="A21" s="83">
        <v>17</v>
      </c>
      <c r="B21" s="126" t="s">
        <v>98</v>
      </c>
      <c r="C21" s="135"/>
      <c r="D21" s="138"/>
      <c r="E21" s="76">
        <v>2124962.3394999998</v>
      </c>
      <c r="F21" s="138"/>
      <c r="G21" s="93">
        <v>2515320.8325</v>
      </c>
      <c r="H21" s="177">
        <f t="shared" si="0"/>
        <v>18.370137001668027</v>
      </c>
      <c r="I21" s="180">
        <f t="shared" si="1"/>
        <v>0.90795906668393411</v>
      </c>
    </row>
    <row r="22" spans="1:9">
      <c r="A22" s="83">
        <v>18</v>
      </c>
      <c r="B22" s="127" t="s">
        <v>11</v>
      </c>
      <c r="C22" s="135"/>
      <c r="D22" s="138"/>
      <c r="E22" s="76">
        <v>6336478.6669000005</v>
      </c>
      <c r="F22" s="138"/>
      <c r="G22" s="93">
        <v>2414300.6316999998</v>
      </c>
      <c r="H22" s="177">
        <f t="shared" si="0"/>
        <v>-61.89838617603759</v>
      </c>
      <c r="I22" s="180">
        <f t="shared" si="1"/>
        <v>0.87149365596993456</v>
      </c>
    </row>
    <row r="23" spans="1:9">
      <c r="A23" s="83">
        <v>19</v>
      </c>
      <c r="B23" s="126" t="s">
        <v>25</v>
      </c>
      <c r="C23" s="135"/>
      <c r="D23" s="138"/>
      <c r="E23" s="76">
        <v>1965875.4010399999</v>
      </c>
      <c r="F23" s="138"/>
      <c r="G23" s="93">
        <v>2377207.4081000001</v>
      </c>
      <c r="H23" s="177">
        <f t="shared" si="0"/>
        <v>20.923605170622437</v>
      </c>
      <c r="I23" s="180">
        <f t="shared" si="1"/>
        <v>0.85810406039827125</v>
      </c>
    </row>
    <row r="24" spans="1:9">
      <c r="A24" s="83">
        <v>20</v>
      </c>
      <c r="B24" s="126" t="s">
        <v>100</v>
      </c>
      <c r="C24" s="135"/>
      <c r="D24" s="138"/>
      <c r="E24" s="76">
        <v>1970832.68835</v>
      </c>
      <c r="F24" s="138"/>
      <c r="G24" s="93">
        <v>2219429.7316000001</v>
      </c>
      <c r="H24" s="177">
        <f t="shared" si="0"/>
        <v>12.613807591050659</v>
      </c>
      <c r="I24" s="180">
        <f t="shared" si="1"/>
        <v>0.80115082006108673</v>
      </c>
    </row>
    <row r="25" spans="1:9">
      <c r="A25" s="83">
        <v>21</v>
      </c>
      <c r="B25" s="126" t="s">
        <v>24</v>
      </c>
      <c r="C25" s="135" t="s">
        <v>19</v>
      </c>
      <c r="D25" s="138">
        <v>11225969.640000001</v>
      </c>
      <c r="E25" s="76">
        <v>1478589.2431900001</v>
      </c>
      <c r="F25" s="164">
        <v>13879592</v>
      </c>
      <c r="G25" s="163">
        <v>2058685.25238</v>
      </c>
      <c r="H25" s="177">
        <f t="shared" si="0"/>
        <v>39.233073814230153</v>
      </c>
      <c r="I25" s="180">
        <f t="shared" si="1"/>
        <v>0.74312664857512722</v>
      </c>
    </row>
    <row r="26" spans="1:9">
      <c r="A26" s="83">
        <v>22</v>
      </c>
      <c r="B26" s="126" t="s">
        <v>28</v>
      </c>
      <c r="C26" s="135"/>
      <c r="D26" s="138"/>
      <c r="E26" s="76">
        <v>1325381.2140099998</v>
      </c>
      <c r="F26" s="138"/>
      <c r="G26" s="93">
        <v>2043731.5893600003</v>
      </c>
      <c r="H26" s="177">
        <f t="shared" si="0"/>
        <v>54.199528992613352</v>
      </c>
      <c r="I26" s="180">
        <f t="shared" si="1"/>
        <v>0.73772880280383835</v>
      </c>
    </row>
    <row r="27" spans="1:9">
      <c r="A27" s="83">
        <v>23</v>
      </c>
      <c r="B27" s="126" t="s">
        <v>27</v>
      </c>
      <c r="C27" s="135"/>
      <c r="D27" s="138"/>
      <c r="E27" s="76">
        <v>2251501.5346999997</v>
      </c>
      <c r="F27" s="138"/>
      <c r="G27" s="93">
        <v>2042195.8914999999</v>
      </c>
      <c r="H27" s="177">
        <f t="shared" si="0"/>
        <v>-9.2962691774442305</v>
      </c>
      <c r="I27" s="180">
        <f t="shared" si="1"/>
        <v>0.73717445968479833</v>
      </c>
    </row>
    <row r="28" spans="1:9">
      <c r="A28" s="83">
        <v>24</v>
      </c>
      <c r="B28" s="126" t="s">
        <v>37</v>
      </c>
      <c r="C28" s="135"/>
      <c r="D28" s="138"/>
      <c r="E28" s="76">
        <v>1289578.5328099998</v>
      </c>
      <c r="F28" s="138"/>
      <c r="G28" s="93">
        <v>1329969.40157</v>
      </c>
      <c r="H28" s="177">
        <f t="shared" si="0"/>
        <v>3.132098412958868</v>
      </c>
      <c r="I28" s="180">
        <f t="shared" si="1"/>
        <v>0.48008101430443967</v>
      </c>
    </row>
    <row r="29" spans="1:9">
      <c r="A29" s="83">
        <v>25</v>
      </c>
      <c r="B29" s="126" t="s">
        <v>26</v>
      </c>
      <c r="C29" s="135"/>
      <c r="D29" s="138"/>
      <c r="E29" s="76">
        <v>1020890.1035699997</v>
      </c>
      <c r="F29" s="138"/>
      <c r="G29" s="93">
        <v>1222663.6399500004</v>
      </c>
      <c r="H29" s="177">
        <f t="shared" si="0"/>
        <v>19.764471775601436</v>
      </c>
      <c r="I29" s="180">
        <f t="shared" si="1"/>
        <v>0.44134669544084248</v>
      </c>
    </row>
    <row r="30" spans="1:9">
      <c r="A30" s="83">
        <v>26</v>
      </c>
      <c r="B30" s="76" t="s">
        <v>87</v>
      </c>
      <c r="C30" s="135"/>
      <c r="D30" s="138"/>
      <c r="E30" s="76">
        <v>1325254.42359</v>
      </c>
      <c r="F30" s="138"/>
      <c r="G30" s="163">
        <v>1150769.3160000001</v>
      </c>
      <c r="H30" s="177">
        <f t="shared" si="0"/>
        <v>-13.166159228303869</v>
      </c>
      <c r="I30" s="180">
        <f t="shared" si="1"/>
        <v>0.41539489540401181</v>
      </c>
    </row>
    <row r="31" spans="1:9">
      <c r="A31" s="83">
        <v>27</v>
      </c>
      <c r="B31" s="76" t="s">
        <v>88</v>
      </c>
      <c r="C31" s="135"/>
      <c r="D31" s="138"/>
      <c r="E31" s="76">
        <v>1166172.5686000001</v>
      </c>
      <c r="F31" s="138"/>
      <c r="G31" s="163">
        <v>897311.47450000001</v>
      </c>
      <c r="H31" s="177">
        <f t="shared" si="0"/>
        <v>-23.055000721099972</v>
      </c>
      <c r="I31" s="180">
        <f t="shared" si="1"/>
        <v>0.32390384494293123</v>
      </c>
    </row>
    <row r="32" spans="1:9">
      <c r="A32" s="83">
        <v>28</v>
      </c>
      <c r="B32" s="126" t="s">
        <v>29</v>
      </c>
      <c r="C32" s="135"/>
      <c r="D32" s="138"/>
      <c r="E32" s="76">
        <v>785637.38165999996</v>
      </c>
      <c r="F32" s="138"/>
      <c r="G32" s="163">
        <v>760129.21036999999</v>
      </c>
      <c r="H32" s="177">
        <f t="shared" si="0"/>
        <v>-3.2468123189483293</v>
      </c>
      <c r="I32" s="180">
        <f t="shared" si="1"/>
        <v>0.27438496095179177</v>
      </c>
    </row>
    <row r="33" spans="1:9">
      <c r="A33" s="83">
        <v>29</v>
      </c>
      <c r="B33" s="126" t="s">
        <v>101</v>
      </c>
      <c r="C33" s="135"/>
      <c r="D33" s="138"/>
      <c r="E33" s="76">
        <v>1882007.7007500001</v>
      </c>
      <c r="F33" s="138"/>
      <c r="G33" s="163">
        <v>697378.28518999997</v>
      </c>
      <c r="H33" s="177">
        <f t="shared" si="0"/>
        <v>-62.944982376422409</v>
      </c>
      <c r="I33" s="180">
        <f t="shared" si="1"/>
        <v>0.25173366703977107</v>
      </c>
    </row>
    <row r="34" spans="1:9">
      <c r="A34" s="83">
        <v>30</v>
      </c>
      <c r="B34" s="126" t="s">
        <v>32</v>
      </c>
      <c r="C34" s="135" t="s">
        <v>19</v>
      </c>
      <c r="D34" s="138">
        <v>10779485.879882812</v>
      </c>
      <c r="E34" s="76">
        <v>1176169.4215600002</v>
      </c>
      <c r="F34" s="138">
        <v>3817271</v>
      </c>
      <c r="G34" s="93">
        <v>583609.91006999998</v>
      </c>
      <c r="H34" s="177">
        <f t="shared" si="0"/>
        <v>-50.380455453778502</v>
      </c>
      <c r="I34" s="180">
        <f t="shared" si="1"/>
        <v>0.21066652905982797</v>
      </c>
    </row>
    <row r="35" spans="1:9">
      <c r="A35" s="83">
        <v>31</v>
      </c>
      <c r="B35" s="126" t="s">
        <v>30</v>
      </c>
      <c r="C35" s="135" t="s">
        <v>19</v>
      </c>
      <c r="D35" s="138">
        <v>38200.996974922738</v>
      </c>
      <c r="E35" s="76">
        <v>634536.82302000001</v>
      </c>
      <c r="F35" s="138">
        <v>38579.111923605167</v>
      </c>
      <c r="G35" s="93">
        <v>572791.63180999993</v>
      </c>
      <c r="H35" s="177">
        <f t="shared" si="0"/>
        <v>-9.7307498903107614</v>
      </c>
      <c r="I35" s="180">
        <f t="shared" si="1"/>
        <v>0.20676143921794324</v>
      </c>
    </row>
    <row r="36" spans="1:9">
      <c r="A36" s="83">
        <v>32</v>
      </c>
      <c r="B36" s="126" t="s">
        <v>36</v>
      </c>
      <c r="C36" s="135" t="s">
        <v>19</v>
      </c>
      <c r="D36" s="138">
        <v>2965996.0816345206</v>
      </c>
      <c r="E36" s="76">
        <v>422004.63375000004</v>
      </c>
      <c r="F36" s="138">
        <v>3228795.769653324</v>
      </c>
      <c r="G36" s="93">
        <v>479632.17369000003</v>
      </c>
      <c r="H36" s="177">
        <f t="shared" si="0"/>
        <v>13.655665206306523</v>
      </c>
      <c r="I36" s="180">
        <f t="shared" si="1"/>
        <v>0.17313353237023252</v>
      </c>
    </row>
    <row r="37" spans="1:9">
      <c r="A37" s="83">
        <v>33</v>
      </c>
      <c r="B37" s="126" t="s">
        <v>34</v>
      </c>
      <c r="C37" s="135" t="s">
        <v>19</v>
      </c>
      <c r="D37" s="138">
        <v>3908035.959957127</v>
      </c>
      <c r="E37" s="76">
        <v>568472.14480000001</v>
      </c>
      <c r="F37" s="138">
        <v>2517917.7992172199</v>
      </c>
      <c r="G37" s="93">
        <v>361384.04317000002</v>
      </c>
      <c r="H37" s="177">
        <f t="shared" si="0"/>
        <v>-36.428891639511683</v>
      </c>
      <c r="I37" s="180">
        <f t="shared" si="1"/>
        <v>0.13044933048360929</v>
      </c>
    </row>
    <row r="38" spans="1:9">
      <c r="A38" s="83">
        <v>34</v>
      </c>
      <c r="B38" s="76" t="s">
        <v>89</v>
      </c>
      <c r="C38" s="135"/>
      <c r="D38" s="138"/>
      <c r="E38" s="76">
        <v>342631.32066000003</v>
      </c>
      <c r="F38" s="138"/>
      <c r="G38" s="163">
        <v>320603.59862</v>
      </c>
      <c r="H38" s="177">
        <f t="shared" si="0"/>
        <v>-6.4289867013817315</v>
      </c>
      <c r="I38" s="180">
        <f t="shared" si="1"/>
        <v>0.11572875333330894</v>
      </c>
    </row>
    <row r="39" spans="1:9">
      <c r="A39" s="83">
        <v>35</v>
      </c>
      <c r="B39" s="126" t="s">
        <v>31</v>
      </c>
      <c r="C39" s="135"/>
      <c r="D39" s="138"/>
      <c r="E39" s="76">
        <v>524372.18726999988</v>
      </c>
      <c r="F39" s="138"/>
      <c r="G39" s="93">
        <v>269283.22994999995</v>
      </c>
      <c r="H39" s="177">
        <f t="shared" si="0"/>
        <v>-48.646546005433791</v>
      </c>
      <c r="I39" s="180">
        <f t="shared" si="1"/>
        <v>9.7203564245133794E-2</v>
      </c>
    </row>
    <row r="40" spans="1:9">
      <c r="A40" s="83">
        <v>36</v>
      </c>
      <c r="B40" s="76" t="s">
        <v>102</v>
      </c>
      <c r="C40" s="135"/>
      <c r="D40" s="138"/>
      <c r="E40" s="76">
        <v>408430.39253000007</v>
      </c>
      <c r="F40" s="138"/>
      <c r="G40" s="93">
        <v>252156.25397000002</v>
      </c>
      <c r="H40" s="177">
        <f t="shared" si="0"/>
        <v>-38.262122853289227</v>
      </c>
      <c r="I40" s="180">
        <f t="shared" si="1"/>
        <v>9.1021214492771174E-2</v>
      </c>
    </row>
    <row r="41" spans="1:9">
      <c r="A41" s="83">
        <v>37</v>
      </c>
      <c r="B41" s="126" t="s">
        <v>33</v>
      </c>
      <c r="C41" s="135"/>
      <c r="D41" s="138"/>
      <c r="E41" s="76">
        <v>315860.41421000002</v>
      </c>
      <c r="F41" s="138"/>
      <c r="G41" s="163">
        <v>251678.62015</v>
      </c>
      <c r="H41" s="177">
        <f t="shared" si="0"/>
        <v>-20.319670073416901</v>
      </c>
      <c r="I41" s="180">
        <f t="shared" si="1"/>
        <v>9.0848802309076562E-2</v>
      </c>
    </row>
    <row r="42" spans="1:9">
      <c r="A42" s="83">
        <v>38</v>
      </c>
      <c r="B42" s="126" t="s">
        <v>38</v>
      </c>
      <c r="C42" s="135"/>
      <c r="D42" s="138"/>
      <c r="E42" s="76">
        <v>167051.25753999999</v>
      </c>
      <c r="F42" s="138"/>
      <c r="G42" s="163">
        <v>178711.97456999999</v>
      </c>
      <c r="H42" s="177">
        <f t="shared" si="0"/>
        <v>6.9803228073322714</v>
      </c>
      <c r="I42" s="180">
        <f t="shared" si="1"/>
        <v>6.4509924753632861E-2</v>
      </c>
    </row>
    <row r="43" spans="1:9">
      <c r="A43" s="83">
        <v>39</v>
      </c>
      <c r="B43" s="76" t="s">
        <v>35</v>
      </c>
      <c r="C43" s="135"/>
      <c r="D43" s="138"/>
      <c r="E43" s="76">
        <v>58235.089</v>
      </c>
      <c r="F43" s="138"/>
      <c r="G43" s="163">
        <v>47872.94713</v>
      </c>
      <c r="H43" s="177">
        <f t="shared" si="0"/>
        <v>-17.793639621637737</v>
      </c>
      <c r="I43" s="180">
        <f t="shared" si="1"/>
        <v>1.728076825585792E-2</v>
      </c>
    </row>
    <row r="44" spans="1:9">
      <c r="A44" s="125">
        <v>40</v>
      </c>
      <c r="B44" s="128" t="s">
        <v>39</v>
      </c>
      <c r="C44" s="136"/>
      <c r="D44" s="139"/>
      <c r="E44" s="140">
        <f>+E45-SUM(E5:E43)</f>
        <v>21596243.894769967</v>
      </c>
      <c r="F44" s="159"/>
      <c r="G44" s="140">
        <f>+G45-SUM(G5:G43)</f>
        <v>27666470.865839928</v>
      </c>
      <c r="H44" s="178">
        <f t="shared" si="0"/>
        <v>28.107790413220926</v>
      </c>
      <c r="I44" s="180">
        <f t="shared" si="1"/>
        <v>9.9868067489502934</v>
      </c>
    </row>
    <row r="45" spans="1:9" s="85" customFormat="1">
      <c r="A45" s="91"/>
      <c r="B45" s="129" t="s">
        <v>40</v>
      </c>
      <c r="C45" s="130"/>
      <c r="D45" s="95"/>
      <c r="E45" s="157">
        <v>152381244.31009001</v>
      </c>
      <c r="F45" s="160"/>
      <c r="G45" s="161">
        <v>277030201.55814999</v>
      </c>
      <c r="H45" s="158">
        <f t="shared" ref="H45" si="2">G45/E45*100-100</f>
        <v>81.800721481446971</v>
      </c>
      <c r="I45" s="181">
        <f t="shared" si="1"/>
        <v>100</v>
      </c>
    </row>
    <row r="46" spans="1:9">
      <c r="E46" s="86"/>
    </row>
    <row r="47" spans="1:9">
      <c r="E47" s="86"/>
      <c r="F47" s="84"/>
      <c r="G47" s="79"/>
    </row>
    <row r="48" spans="1:9">
      <c r="F48" s="77"/>
      <c r="G48" s="86"/>
      <c r="H48" s="149"/>
    </row>
    <row r="51" spans="6:7">
      <c r="F51" s="86"/>
      <c r="G51" s="87" t="s">
        <v>41</v>
      </c>
    </row>
  </sheetData>
  <sortState ref="B5:G43">
    <sortCondition descending="1" ref="G5"/>
  </sortState>
  <mergeCells count="4">
    <mergeCell ref="A1:I1"/>
    <mergeCell ref="G2:H2"/>
    <mergeCell ref="D3:E3"/>
    <mergeCell ref="F3:G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topLeftCell="A4" workbookViewId="0">
      <selection activeCell="A33" sqref="A33:XFD33"/>
    </sheetView>
  </sheetViews>
  <sheetFormatPr defaultRowHeight="15"/>
  <cols>
    <col min="1" max="1" width="7" style="13" bestFit="1" customWidth="1"/>
    <col min="2" max="2" width="33.7109375" style="1" customWidth="1"/>
    <col min="3" max="3" width="17" style="14" bestFit="1" customWidth="1"/>
    <col min="4" max="4" width="21.140625" style="4" bestFit="1" customWidth="1"/>
    <col min="5" max="5" width="12.140625" style="5" customWidth="1"/>
    <col min="6" max="6" width="11.42578125" style="1" customWidth="1"/>
    <col min="7" max="16384" width="9.140625" style="1"/>
  </cols>
  <sheetData>
    <row r="1" spans="1:9">
      <c r="A1" s="172"/>
      <c r="B1" s="172"/>
      <c r="C1" s="172"/>
      <c r="D1" s="172"/>
    </row>
    <row r="2" spans="1:9">
      <c r="A2" s="173" t="s">
        <v>42</v>
      </c>
      <c r="B2" s="173"/>
      <c r="C2" s="173"/>
      <c r="D2" s="173"/>
    </row>
    <row r="3" spans="1:9">
      <c r="A3" s="6"/>
      <c r="B3" s="6"/>
      <c r="D3" s="70" t="s">
        <v>1</v>
      </c>
    </row>
    <row r="4" spans="1:9">
      <c r="A4" s="7" t="s">
        <v>4</v>
      </c>
      <c r="B4" s="8" t="s">
        <v>5</v>
      </c>
      <c r="C4" s="9" t="s">
        <v>95</v>
      </c>
      <c r="D4" s="9" t="s">
        <v>125</v>
      </c>
      <c r="E4" s="2" t="s">
        <v>2</v>
      </c>
      <c r="F4" s="3" t="s">
        <v>3</v>
      </c>
    </row>
    <row r="5" spans="1:9">
      <c r="A5" s="10"/>
      <c r="B5" s="11"/>
      <c r="C5" s="12" t="s">
        <v>96</v>
      </c>
      <c r="D5" s="12" t="s">
        <v>126</v>
      </c>
      <c r="E5" s="2" t="s">
        <v>9</v>
      </c>
      <c r="F5" s="9" t="s">
        <v>125</v>
      </c>
    </row>
    <row r="6" spans="1:9">
      <c r="A6" s="98">
        <v>1</v>
      </c>
      <c r="B6" s="99" t="s">
        <v>43</v>
      </c>
      <c r="C6" s="142">
        <v>300544070.44980085</v>
      </c>
      <c r="D6" s="182">
        <v>287651333.08546531</v>
      </c>
      <c r="E6" s="188">
        <f>D6/C6*100-100</f>
        <v>-4.2897992780359857</v>
      </c>
      <c r="F6" s="186">
        <f>D6/D$33*100</f>
        <v>15.944111122383953</v>
      </c>
    </row>
    <row r="7" spans="1:9">
      <c r="A7" s="100">
        <v>2</v>
      </c>
      <c r="B7" s="101" t="s">
        <v>44</v>
      </c>
      <c r="C7" s="143">
        <v>147483709.7868987</v>
      </c>
      <c r="D7" s="183">
        <v>162498809.52435809</v>
      </c>
      <c r="E7" s="189">
        <f t="shared" ref="E7:E33" si="0">D7/C7*100-100</f>
        <v>10.180853030585496</v>
      </c>
      <c r="F7" s="187">
        <f t="shared" ref="F7:F33" si="1">D7/D$33*100</f>
        <v>9.0070817629121702</v>
      </c>
    </row>
    <row r="8" spans="1:9" ht="18.75">
      <c r="A8" s="100">
        <v>3</v>
      </c>
      <c r="B8" s="101" t="s">
        <v>45</v>
      </c>
      <c r="C8" s="145">
        <v>109890337.243917</v>
      </c>
      <c r="D8" s="184">
        <v>124154271.84378199</v>
      </c>
      <c r="E8" s="189">
        <f t="shared" si="0"/>
        <v>12.980153630982301</v>
      </c>
      <c r="F8" s="187">
        <f t="shared" si="1"/>
        <v>6.8816976628013009</v>
      </c>
      <c r="H8" s="141"/>
    </row>
    <row r="9" spans="1:9">
      <c r="A9" s="100">
        <v>4</v>
      </c>
      <c r="B9" s="101" t="s">
        <v>46</v>
      </c>
      <c r="C9" s="145">
        <v>85748348.886981398</v>
      </c>
      <c r="D9" s="184">
        <v>109121118.501451</v>
      </c>
      <c r="E9" s="189">
        <f t="shared" si="0"/>
        <v>27.257399026161465</v>
      </c>
      <c r="F9" s="187">
        <f t="shared" si="1"/>
        <v>6.0484309963862781</v>
      </c>
    </row>
    <row r="10" spans="1:9">
      <c r="A10" s="100">
        <v>5</v>
      </c>
      <c r="B10" s="101" t="s">
        <v>48</v>
      </c>
      <c r="C10" s="143">
        <v>69903527.287754357</v>
      </c>
      <c r="D10" s="183">
        <v>73876013.861158818</v>
      </c>
      <c r="E10" s="189">
        <f t="shared" si="0"/>
        <v>5.6828127671611099</v>
      </c>
      <c r="F10" s="187">
        <f t="shared" si="1"/>
        <v>4.0948441352473282</v>
      </c>
    </row>
    <row r="11" spans="1:9">
      <c r="A11" s="100">
        <v>6</v>
      </c>
      <c r="B11" s="101" t="s">
        <v>47</v>
      </c>
      <c r="C11" s="145">
        <v>45797475.3281762</v>
      </c>
      <c r="D11" s="184">
        <v>60781124.558548503</v>
      </c>
      <c r="E11" s="189">
        <f t="shared" si="0"/>
        <v>32.717194830069246</v>
      </c>
      <c r="F11" s="187">
        <f t="shared" si="1"/>
        <v>3.3690127339581064</v>
      </c>
    </row>
    <row r="12" spans="1:9">
      <c r="A12" s="100">
        <v>7</v>
      </c>
      <c r="B12" s="101" t="s">
        <v>49</v>
      </c>
      <c r="C12" s="145">
        <v>42136961.8524369</v>
      </c>
      <c r="D12" s="184">
        <v>42469335.178248897</v>
      </c>
      <c r="E12" s="189">
        <f t="shared" si="0"/>
        <v>0.78879281087222353</v>
      </c>
      <c r="F12" s="187">
        <f t="shared" si="1"/>
        <v>2.3540158570187595</v>
      </c>
    </row>
    <row r="13" spans="1:9">
      <c r="A13" s="100">
        <v>8</v>
      </c>
      <c r="B13" s="101" t="s">
        <v>50</v>
      </c>
      <c r="C13" s="143">
        <v>36589961.918675639</v>
      </c>
      <c r="D13" s="183">
        <v>43081956.013412185</v>
      </c>
      <c r="E13" s="189">
        <f t="shared" si="0"/>
        <v>17.742554936694305</v>
      </c>
      <c r="F13" s="187">
        <f t="shared" si="1"/>
        <v>2.3879725731825916</v>
      </c>
    </row>
    <row r="14" spans="1:9">
      <c r="A14" s="100">
        <v>9</v>
      </c>
      <c r="B14" s="101" t="s">
        <v>53</v>
      </c>
      <c r="C14" s="145">
        <v>36440534.688958399</v>
      </c>
      <c r="D14" s="184">
        <v>31204502.936547399</v>
      </c>
      <c r="E14" s="189">
        <f t="shared" si="0"/>
        <v>-14.368701768795773</v>
      </c>
      <c r="F14" s="187">
        <f t="shared" si="1"/>
        <v>1.7296219593435549</v>
      </c>
    </row>
    <row r="15" spans="1:9">
      <c r="A15" s="100">
        <v>10</v>
      </c>
      <c r="B15" s="101" t="s">
        <v>51</v>
      </c>
      <c r="C15" s="143">
        <v>35167504.413681902</v>
      </c>
      <c r="D15" s="183">
        <v>41073268.2123487</v>
      </c>
      <c r="E15" s="189">
        <f t="shared" si="0"/>
        <v>16.793241081869795</v>
      </c>
      <c r="F15" s="187">
        <f t="shared" si="1"/>
        <v>2.2766338174507776</v>
      </c>
    </row>
    <row r="16" spans="1:9" ht="18.75">
      <c r="A16" s="100">
        <v>11</v>
      </c>
      <c r="B16" s="101" t="s">
        <v>57</v>
      </c>
      <c r="C16" s="143">
        <v>25959258.905765161</v>
      </c>
      <c r="D16" s="183">
        <v>19945746.062931489</v>
      </c>
      <c r="E16" s="189">
        <f t="shared" si="0"/>
        <v>-23.165194602293369</v>
      </c>
      <c r="F16" s="187">
        <f t="shared" si="1"/>
        <v>1.1055648108251401</v>
      </c>
      <c r="I16" s="141"/>
    </row>
    <row r="17" spans="1:6">
      <c r="A17" s="100">
        <v>12</v>
      </c>
      <c r="B17" s="101" t="s">
        <v>54</v>
      </c>
      <c r="C17" s="143">
        <v>24204695.952009603</v>
      </c>
      <c r="D17" s="183">
        <v>27979738.084973771</v>
      </c>
      <c r="E17" s="189">
        <f t="shared" si="0"/>
        <v>15.596321228115826</v>
      </c>
      <c r="F17" s="187">
        <f t="shared" si="1"/>
        <v>1.5508777533440943</v>
      </c>
    </row>
    <row r="18" spans="1:6">
      <c r="A18" s="100">
        <v>13</v>
      </c>
      <c r="B18" s="102" t="s">
        <v>59</v>
      </c>
      <c r="C18" s="143">
        <v>22213298.80388565</v>
      </c>
      <c r="D18" s="183">
        <v>24602481.223376513</v>
      </c>
      <c r="E18" s="189">
        <f t="shared" si="0"/>
        <v>10.755639856034961</v>
      </c>
      <c r="F18" s="187">
        <f t="shared" si="1"/>
        <v>1.3636811284838801</v>
      </c>
    </row>
    <row r="19" spans="1:6">
      <c r="A19" s="100">
        <v>14</v>
      </c>
      <c r="B19" s="101" t="s">
        <v>58</v>
      </c>
      <c r="C19" s="143">
        <v>19006746.085325502</v>
      </c>
      <c r="D19" s="183">
        <v>22561424.271702651</v>
      </c>
      <c r="E19" s="189">
        <f t="shared" si="0"/>
        <v>18.70219221332998</v>
      </c>
      <c r="F19" s="187">
        <f t="shared" si="1"/>
        <v>1.250548196000882</v>
      </c>
    </row>
    <row r="20" spans="1:6">
      <c r="A20" s="100">
        <v>15</v>
      </c>
      <c r="B20" s="96" t="s">
        <v>67</v>
      </c>
      <c r="C20" s="145">
        <v>17831632.002409399</v>
      </c>
      <c r="D20" s="184">
        <v>29021992.142680399</v>
      </c>
      <c r="E20" s="189">
        <f t="shared" si="0"/>
        <v>62.755670029299438</v>
      </c>
      <c r="F20" s="187">
        <f t="shared" si="1"/>
        <v>1.6086484382061479</v>
      </c>
    </row>
    <row r="21" spans="1:6">
      <c r="A21" s="100">
        <v>16</v>
      </c>
      <c r="B21" s="102" t="s">
        <v>61</v>
      </c>
      <c r="C21" s="145">
        <v>16072283.0466136</v>
      </c>
      <c r="D21" s="184">
        <v>18491717.299513899</v>
      </c>
      <c r="E21" s="189">
        <f t="shared" si="0"/>
        <v>15.053457221250639</v>
      </c>
      <c r="F21" s="187">
        <f t="shared" si="1"/>
        <v>1.0249700298783593</v>
      </c>
    </row>
    <row r="22" spans="1:6">
      <c r="A22" s="100">
        <v>17</v>
      </c>
      <c r="B22" s="102" t="s">
        <v>60</v>
      </c>
      <c r="C22" s="145">
        <v>14304675.769132299</v>
      </c>
      <c r="D22" s="184">
        <v>15064967.651152501</v>
      </c>
      <c r="E22" s="189">
        <f t="shared" si="0"/>
        <v>5.3149885694076033</v>
      </c>
      <c r="F22" s="187">
        <f t="shared" si="1"/>
        <v>0.83503008906177723</v>
      </c>
    </row>
    <row r="23" spans="1:6">
      <c r="A23" s="100">
        <v>18</v>
      </c>
      <c r="B23" s="101" t="s">
        <v>52</v>
      </c>
      <c r="C23" s="145">
        <v>13970468.059409199</v>
      </c>
      <c r="D23" s="184">
        <v>7557708.4507633299</v>
      </c>
      <c r="E23" s="189">
        <f t="shared" si="0"/>
        <v>-45.902253105448644</v>
      </c>
      <c r="F23" s="187">
        <f t="shared" si="1"/>
        <v>0.41891321022923345</v>
      </c>
    </row>
    <row r="24" spans="1:6">
      <c r="A24" s="100">
        <v>19</v>
      </c>
      <c r="B24" s="101" t="s">
        <v>55</v>
      </c>
      <c r="C24" s="145">
        <v>13418571.206700001</v>
      </c>
      <c r="D24" s="184">
        <v>108953306.71762501</v>
      </c>
      <c r="E24" s="189">
        <f t="shared" si="0"/>
        <v>711.95907551784467</v>
      </c>
      <c r="F24" s="187">
        <f t="shared" si="1"/>
        <v>6.0391294238878386</v>
      </c>
    </row>
    <row r="25" spans="1:6">
      <c r="A25" s="100">
        <v>20</v>
      </c>
      <c r="B25" s="102" t="s">
        <v>63</v>
      </c>
      <c r="C25" s="145">
        <v>11321729.951275401</v>
      </c>
      <c r="D25" s="184">
        <v>11840829.372054201</v>
      </c>
      <c r="E25" s="189">
        <f t="shared" si="0"/>
        <v>4.5849832403070536</v>
      </c>
      <c r="F25" s="187">
        <f t="shared" si="1"/>
        <v>0.65632061309838363</v>
      </c>
    </row>
    <row r="26" spans="1:6">
      <c r="A26" s="100">
        <v>21</v>
      </c>
      <c r="B26" s="102" t="s">
        <v>64</v>
      </c>
      <c r="C26" s="145">
        <v>10752908.7840272</v>
      </c>
      <c r="D26" s="184">
        <v>15007461.3642515</v>
      </c>
      <c r="E26" s="189">
        <f t="shared" si="0"/>
        <v>39.566527213028934</v>
      </c>
      <c r="F26" s="187">
        <f t="shared" si="1"/>
        <v>0.83184259599942845</v>
      </c>
    </row>
    <row r="27" spans="1:6">
      <c r="A27" s="100">
        <v>22</v>
      </c>
      <c r="B27" s="101" t="s">
        <v>56</v>
      </c>
      <c r="C27" s="145">
        <v>10598341.5975</v>
      </c>
      <c r="D27" s="184">
        <v>6817017.5618400304</v>
      </c>
      <c r="E27" s="189">
        <f t="shared" si="0"/>
        <v>-35.678450263878375</v>
      </c>
      <c r="F27" s="187">
        <f t="shared" si="1"/>
        <v>0.37785775008707023</v>
      </c>
    </row>
    <row r="28" spans="1:6">
      <c r="A28" s="100">
        <v>23</v>
      </c>
      <c r="B28" s="102" t="s">
        <v>37</v>
      </c>
      <c r="C28" s="145">
        <v>8866306.1797504295</v>
      </c>
      <c r="D28" s="184">
        <v>9949912.2569174599</v>
      </c>
      <c r="E28" s="189">
        <f t="shared" si="0"/>
        <v>12.2216180582829</v>
      </c>
      <c r="F28" s="187">
        <f t="shared" si="1"/>
        <v>0.55150972178921598</v>
      </c>
    </row>
    <row r="29" spans="1:6">
      <c r="A29" s="100">
        <v>24</v>
      </c>
      <c r="B29" s="101" t="s">
        <v>66</v>
      </c>
      <c r="C29" s="145">
        <v>5553314.95069014</v>
      </c>
      <c r="D29" s="184">
        <v>5144822.4820975102</v>
      </c>
      <c r="E29" s="189">
        <f t="shared" si="0"/>
        <v>-7.3558311066413467</v>
      </c>
      <c r="F29" s="187">
        <f t="shared" si="1"/>
        <v>0.28517031532452436</v>
      </c>
    </row>
    <row r="30" spans="1:6">
      <c r="A30" s="100">
        <v>25</v>
      </c>
      <c r="B30" s="102" t="s">
        <v>65</v>
      </c>
      <c r="C30" s="145">
        <v>4187295.8139404901</v>
      </c>
      <c r="D30" s="184">
        <v>4978819.5029583098</v>
      </c>
      <c r="E30" s="189">
        <f t="shared" si="0"/>
        <v>18.90297997057317</v>
      </c>
      <c r="F30" s="187">
        <f t="shared" si="1"/>
        <v>0.27596900234032273</v>
      </c>
    </row>
    <row r="31" spans="1:6">
      <c r="A31" s="100">
        <v>26</v>
      </c>
      <c r="B31" s="101" t="s">
        <v>62</v>
      </c>
      <c r="C31" s="143">
        <v>3285619.3679653369</v>
      </c>
      <c r="D31" s="183">
        <v>7026125.9759383546</v>
      </c>
      <c r="E31" s="189">
        <f t="shared" si="0"/>
        <v>113.84479420966454</v>
      </c>
      <c r="F31" s="187">
        <f t="shared" si="1"/>
        <v>0.38944833704958076</v>
      </c>
    </row>
    <row r="32" spans="1:6">
      <c r="A32" s="103">
        <v>27</v>
      </c>
      <c r="B32" s="104" t="s">
        <v>39</v>
      </c>
      <c r="C32" s="144">
        <f>C33-SUM(C6:C31)</f>
        <v>461735949.75571942</v>
      </c>
      <c r="D32" s="185">
        <f>D33-SUM(D6:D31)</f>
        <v>493266927.30693221</v>
      </c>
      <c r="E32" s="189">
        <f t="shared" si="0"/>
        <v>6.8287898241179192</v>
      </c>
      <c r="F32" s="187">
        <f t="shared" si="1"/>
        <v>27.341095963709293</v>
      </c>
    </row>
    <row r="33" spans="1:6">
      <c r="A33" s="190"/>
      <c r="B33" s="104" t="s">
        <v>40</v>
      </c>
      <c r="C33" s="191">
        <v>1592985528.0894001</v>
      </c>
      <c r="D33" s="192">
        <v>1804122731.4430301</v>
      </c>
      <c r="E33" s="193">
        <f t="shared" si="0"/>
        <v>13.254182139800392</v>
      </c>
      <c r="F33" s="194">
        <f t="shared" si="1"/>
        <v>100</v>
      </c>
    </row>
    <row r="35" spans="1:6">
      <c r="C35" s="152"/>
    </row>
    <row r="36" spans="1:6">
      <c r="D36" s="151"/>
    </row>
    <row r="38" spans="1:6">
      <c r="D38" s="15"/>
    </row>
  </sheetData>
  <sortState ref="B6:D31">
    <sortCondition descending="1" ref="D6"/>
  </sortState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5"/>
  <sheetViews>
    <sheetView topLeftCell="A28" workbookViewId="0">
      <selection activeCell="A25" sqref="A25:E25"/>
    </sheetView>
  </sheetViews>
  <sheetFormatPr defaultRowHeight="15.75"/>
  <cols>
    <col min="1" max="1" width="9.140625" style="27"/>
    <col min="2" max="2" width="20" style="16" bestFit="1" customWidth="1"/>
    <col min="3" max="3" width="15.42578125" style="16" customWidth="1"/>
    <col min="4" max="4" width="18.5703125" style="16" customWidth="1"/>
    <col min="5" max="5" width="10.42578125" style="16" bestFit="1" customWidth="1"/>
    <col min="6" max="16384" width="9.140625" style="16"/>
  </cols>
  <sheetData>
    <row r="1" spans="1:6">
      <c r="A1" s="174" t="s">
        <v>68</v>
      </c>
      <c r="B1" s="174"/>
      <c r="C1" s="174"/>
      <c r="D1" s="174"/>
      <c r="E1" s="174"/>
    </row>
    <row r="2" spans="1:6">
      <c r="A2" s="175" t="s">
        <v>74</v>
      </c>
      <c r="B2" s="175"/>
      <c r="C2" s="175"/>
      <c r="D2" s="175"/>
      <c r="E2" s="175"/>
    </row>
    <row r="3" spans="1:6">
      <c r="A3" s="17" t="s">
        <v>69</v>
      </c>
      <c r="B3" s="18"/>
      <c r="C3" s="18"/>
      <c r="D3" s="19" t="s">
        <v>70</v>
      </c>
    </row>
    <row r="4" spans="1:6">
      <c r="A4" s="20" t="s">
        <v>4</v>
      </c>
      <c r="B4" s="21" t="s">
        <v>71</v>
      </c>
      <c r="C4" s="71" t="s">
        <v>97</v>
      </c>
      <c r="D4" s="71" t="s">
        <v>127</v>
      </c>
      <c r="E4" s="23" t="s">
        <v>2</v>
      </c>
    </row>
    <row r="5" spans="1:6">
      <c r="A5" s="22"/>
      <c r="B5" s="106"/>
      <c r="C5" s="72" t="s">
        <v>121</v>
      </c>
      <c r="D5" s="72" t="s">
        <v>128</v>
      </c>
      <c r="E5" s="73" t="s">
        <v>9</v>
      </c>
    </row>
    <row r="6" spans="1:6">
      <c r="A6" s="107">
        <v>1</v>
      </c>
      <c r="B6" t="s">
        <v>103</v>
      </c>
      <c r="C6" s="111">
        <v>103.17698268875999</v>
      </c>
      <c r="D6" s="150">
        <v>224.68439622293999</v>
      </c>
      <c r="E6" s="114">
        <f>+D6/C6*100-100</f>
        <v>117.76600785149429</v>
      </c>
      <c r="F6" s="124"/>
    </row>
    <row r="7" spans="1:6" ht="15" customHeight="1">
      <c r="A7" s="108">
        <v>2</v>
      </c>
      <c r="B7" t="s">
        <v>104</v>
      </c>
      <c r="C7" s="97">
        <v>17.314566357439997</v>
      </c>
      <c r="D7" s="150">
        <v>18.320744545379998</v>
      </c>
      <c r="E7" s="114">
        <f t="shared" ref="E7:E21" si="0">+D7/C7*100-100</f>
        <v>5.8111659695574929</v>
      </c>
      <c r="F7" s="124"/>
    </row>
    <row r="8" spans="1:6">
      <c r="A8" s="108">
        <v>3</v>
      </c>
      <c r="B8" t="s">
        <v>105</v>
      </c>
      <c r="C8" s="97">
        <v>4.4520871673999993</v>
      </c>
      <c r="D8" s="150">
        <v>4.46323798365</v>
      </c>
      <c r="E8" s="114">
        <f t="shared" si="0"/>
        <v>0.25046266685097862</v>
      </c>
      <c r="F8" s="124"/>
    </row>
    <row r="9" spans="1:6">
      <c r="A9" s="108">
        <v>4</v>
      </c>
      <c r="B9" t="s">
        <v>106</v>
      </c>
      <c r="C9" s="97">
        <v>3.0834224466800002</v>
      </c>
      <c r="D9" s="150">
        <v>3.1675932952800001</v>
      </c>
      <c r="E9" s="114">
        <f t="shared" si="0"/>
        <v>2.7297864647326691</v>
      </c>
      <c r="F9" s="124"/>
    </row>
    <row r="10" spans="1:6">
      <c r="A10" s="108">
        <v>5</v>
      </c>
      <c r="B10" t="s">
        <v>108</v>
      </c>
      <c r="C10" s="97">
        <v>2.5787278307599997</v>
      </c>
      <c r="D10" s="150">
        <v>3.0189787781400002</v>
      </c>
      <c r="E10" s="114">
        <f t="shared" si="0"/>
        <v>17.072408422809417</v>
      </c>
      <c r="F10" s="124"/>
    </row>
    <row r="11" spans="1:6">
      <c r="A11" s="108">
        <v>6</v>
      </c>
      <c r="B11" t="s">
        <v>107</v>
      </c>
      <c r="C11" s="97">
        <v>2.5886137280999999</v>
      </c>
      <c r="D11" s="150">
        <v>2.6300292884200003</v>
      </c>
      <c r="E11" s="114">
        <f t="shared" si="0"/>
        <v>1.5999127204814272</v>
      </c>
      <c r="F11" s="124"/>
    </row>
    <row r="12" spans="1:6">
      <c r="A12" s="108">
        <v>7</v>
      </c>
      <c r="B12" t="s">
        <v>109</v>
      </c>
      <c r="C12" s="97">
        <v>2.0535921733200002</v>
      </c>
      <c r="D12" s="150">
        <v>1.9627969133800001</v>
      </c>
      <c r="E12" s="114">
        <f t="shared" si="0"/>
        <v>-4.4212897341351436</v>
      </c>
      <c r="F12" s="124"/>
    </row>
    <row r="13" spans="1:6">
      <c r="A13" s="108">
        <v>8</v>
      </c>
      <c r="B13" t="s">
        <v>110</v>
      </c>
      <c r="C13" s="97">
        <v>1.82433430973</v>
      </c>
      <c r="D13" s="150">
        <v>1.91199486405</v>
      </c>
      <c r="E13" s="114">
        <f t="shared" si="0"/>
        <v>4.8050707511483353</v>
      </c>
      <c r="F13" s="124"/>
    </row>
    <row r="14" spans="1:6">
      <c r="A14" s="108">
        <v>9</v>
      </c>
      <c r="B14" t="s">
        <v>111</v>
      </c>
      <c r="C14" s="97">
        <v>1.5862243702600001</v>
      </c>
      <c r="D14" s="150">
        <v>1.91057286194</v>
      </c>
      <c r="E14" s="114">
        <f t="shared" si="0"/>
        <v>20.447831830173911</v>
      </c>
      <c r="F14" s="124"/>
    </row>
    <row r="15" spans="1:6">
      <c r="A15" s="108">
        <v>10</v>
      </c>
      <c r="B15" t="s">
        <v>112</v>
      </c>
      <c r="C15" s="97">
        <v>1.3636942723600001</v>
      </c>
      <c r="D15" s="150">
        <v>1.3542585464099999</v>
      </c>
      <c r="E15" s="114">
        <f t="shared" si="0"/>
        <v>-0.69192385282008217</v>
      </c>
      <c r="F15" s="124"/>
    </row>
    <row r="16" spans="1:6">
      <c r="A16" s="108">
        <v>11</v>
      </c>
      <c r="B16" t="s">
        <v>113</v>
      </c>
      <c r="C16" s="97">
        <v>1.3517245437600001</v>
      </c>
      <c r="D16" s="150">
        <v>1.28408400752</v>
      </c>
      <c r="E16" s="114">
        <f t="shared" si="0"/>
        <v>-5.004017760293749</v>
      </c>
      <c r="F16" s="124"/>
    </row>
    <row r="17" spans="1:6">
      <c r="A17" s="108">
        <v>12</v>
      </c>
      <c r="B17" t="s">
        <v>114</v>
      </c>
      <c r="C17" s="97">
        <v>1.0844128978299998</v>
      </c>
      <c r="D17" s="150">
        <v>1.2300351528</v>
      </c>
      <c r="E17" s="114">
        <f t="shared" si="0"/>
        <v>13.428672349932611</v>
      </c>
      <c r="F17" s="124"/>
    </row>
    <row r="18" spans="1:6">
      <c r="A18" s="108">
        <v>13</v>
      </c>
      <c r="B18" t="s">
        <v>115</v>
      </c>
      <c r="C18" s="97">
        <v>0.92022288248000006</v>
      </c>
      <c r="D18" s="150">
        <v>1.1971656177300001</v>
      </c>
      <c r="E18" s="114">
        <f t="shared" si="0"/>
        <v>30.095180257161132</v>
      </c>
      <c r="F18" s="124"/>
    </row>
    <row r="19" spans="1:6">
      <c r="A19" s="108">
        <v>14</v>
      </c>
      <c r="B19" t="s">
        <v>129</v>
      </c>
      <c r="C19" s="97">
        <v>0.49366200196000004</v>
      </c>
      <c r="D19" s="150">
        <v>0.77041490561999992</v>
      </c>
      <c r="E19" s="114">
        <f t="shared" si="0"/>
        <v>56.061212441143965</v>
      </c>
      <c r="F19" s="124"/>
    </row>
    <row r="20" spans="1:6">
      <c r="A20" s="109">
        <v>15</v>
      </c>
      <c r="B20" s="112" t="s">
        <v>72</v>
      </c>
      <c r="C20" s="113">
        <f>+C21-SUM(C6:C19)</f>
        <v>8.5089766392500508</v>
      </c>
      <c r="D20" s="113">
        <f>+D21-SUM(D6:D19)</f>
        <v>9.12389857489012</v>
      </c>
      <c r="E20" s="114">
        <f t="shared" si="0"/>
        <v>7.2267437285415497</v>
      </c>
      <c r="F20" s="124"/>
    </row>
    <row r="21" spans="1:6">
      <c r="A21" s="24"/>
      <c r="B21" s="25" t="s">
        <v>40</v>
      </c>
      <c r="C21" s="105">
        <v>152.38124431009001</v>
      </c>
      <c r="D21" s="110">
        <v>277.03020155815</v>
      </c>
      <c r="E21" s="115">
        <f t="shared" si="0"/>
        <v>81.800721481446971</v>
      </c>
      <c r="F21" s="124"/>
    </row>
    <row r="22" spans="1:6">
      <c r="D22" s="28"/>
    </row>
    <row r="23" spans="1:6">
      <c r="A23" s="29"/>
      <c r="B23" s="30"/>
      <c r="C23" s="31"/>
      <c r="D23" s="31"/>
      <c r="E23" s="31"/>
    </row>
    <row r="24" spans="1:6">
      <c r="A24" s="174"/>
      <c r="B24" s="174"/>
      <c r="C24" s="174"/>
      <c r="D24" s="174"/>
      <c r="E24" s="174"/>
    </row>
    <row r="25" spans="1:6">
      <c r="A25" s="174" t="s">
        <v>68</v>
      </c>
      <c r="B25" s="174"/>
      <c r="C25" s="174"/>
      <c r="D25" s="174"/>
      <c r="E25" s="174"/>
    </row>
    <row r="26" spans="1:6">
      <c r="A26" s="175" t="s">
        <v>74</v>
      </c>
      <c r="B26" s="175"/>
      <c r="C26" s="175"/>
      <c r="D26" s="175"/>
      <c r="E26" s="175"/>
    </row>
    <row r="27" spans="1:6">
      <c r="A27" s="17" t="s">
        <v>73</v>
      </c>
      <c r="B27" s="18"/>
      <c r="C27" s="18"/>
      <c r="D27" s="19" t="s">
        <v>70</v>
      </c>
    </row>
    <row r="28" spans="1:6">
      <c r="A28" s="20" t="s">
        <v>4</v>
      </c>
      <c r="B28" s="21" t="s">
        <v>71</v>
      </c>
      <c r="C28" s="71" t="s">
        <v>97</v>
      </c>
      <c r="D28" s="71" t="s">
        <v>127</v>
      </c>
      <c r="E28" s="23" t="s">
        <v>2</v>
      </c>
    </row>
    <row r="29" spans="1:6">
      <c r="A29" s="22"/>
      <c r="B29" s="106"/>
      <c r="C29" s="72" t="s">
        <v>121</v>
      </c>
      <c r="D29" s="72" t="s">
        <v>128</v>
      </c>
      <c r="E29" s="73" t="s">
        <v>9</v>
      </c>
    </row>
    <row r="30" spans="1:6">
      <c r="A30" s="32">
        <v>1</v>
      </c>
      <c r="B30" s="165" t="s">
        <v>103</v>
      </c>
      <c r="C30" s="111">
        <v>996.68216140430604</v>
      </c>
      <c r="D30" s="150">
        <v>1071.19893430663</v>
      </c>
      <c r="E30" s="116">
        <f>+D30/C30*100-100</f>
        <v>7.4764830542699059</v>
      </c>
      <c r="F30" s="124"/>
    </row>
    <row r="31" spans="1:6">
      <c r="A31" s="33">
        <v>2</v>
      </c>
      <c r="B31" s="165" t="s">
        <v>107</v>
      </c>
      <c r="C31" s="97">
        <v>298.77464367597599</v>
      </c>
      <c r="D31" s="150">
        <v>341.10459638763399</v>
      </c>
      <c r="E31" s="117">
        <f t="shared" ref="E31:E45" si="1">+D31/C31*100-100</f>
        <v>14.167853131996438</v>
      </c>
      <c r="F31" s="124"/>
    </row>
    <row r="32" spans="1:6">
      <c r="A32" s="33">
        <v>3</v>
      </c>
      <c r="B32" s="165" t="s">
        <v>118</v>
      </c>
      <c r="C32" s="97">
        <v>12.3817045025833</v>
      </c>
      <c r="D32" s="150">
        <v>99.300370371303003</v>
      </c>
      <c r="E32" s="117">
        <f t="shared" si="1"/>
        <v>701.99273331539393</v>
      </c>
      <c r="F32" s="124"/>
    </row>
    <row r="33" spans="1:6">
      <c r="A33" s="33">
        <v>4</v>
      </c>
      <c r="B33" s="165" t="s">
        <v>104</v>
      </c>
      <c r="C33" s="97">
        <v>19.482426681863799</v>
      </c>
      <c r="D33" s="150">
        <v>25.965698289674698</v>
      </c>
      <c r="E33" s="117">
        <f t="shared" si="1"/>
        <v>33.277536282716653</v>
      </c>
      <c r="F33" s="124"/>
    </row>
    <row r="34" spans="1:6">
      <c r="A34" s="33">
        <v>5</v>
      </c>
      <c r="B34" s="165" t="s">
        <v>108</v>
      </c>
      <c r="C34" s="97">
        <v>29.088063242008701</v>
      </c>
      <c r="D34" s="150">
        <v>25.336994505686999</v>
      </c>
      <c r="E34" s="117">
        <f t="shared" si="1"/>
        <v>-12.895560302909558</v>
      </c>
      <c r="F34" s="124"/>
    </row>
    <row r="35" spans="1:6">
      <c r="A35" s="33">
        <v>6</v>
      </c>
      <c r="B35" s="165" t="s">
        <v>116</v>
      </c>
      <c r="C35" s="97">
        <v>18.8859565819971</v>
      </c>
      <c r="D35" s="150">
        <v>24.914718234863603</v>
      </c>
      <c r="E35" s="117">
        <f t="shared" si="1"/>
        <v>31.92192900948092</v>
      </c>
      <c r="F35" s="124"/>
    </row>
    <row r="36" spans="1:6">
      <c r="A36" s="33">
        <v>7</v>
      </c>
      <c r="B36" s="165" t="s">
        <v>110</v>
      </c>
      <c r="C36" s="97">
        <v>15.395217304956001</v>
      </c>
      <c r="D36" s="150">
        <v>19.8525624186796</v>
      </c>
      <c r="E36" s="117">
        <f t="shared" si="1"/>
        <v>28.952791152150212</v>
      </c>
      <c r="F36" s="124"/>
    </row>
    <row r="37" spans="1:6">
      <c r="A37" s="33">
        <v>8</v>
      </c>
      <c r="B37" s="165" t="s">
        <v>119</v>
      </c>
      <c r="C37" s="97">
        <v>10.6571631817227</v>
      </c>
      <c r="D37" s="150">
        <v>15.271606498273401</v>
      </c>
      <c r="E37" s="117">
        <f t="shared" si="1"/>
        <v>43.298983396112277</v>
      </c>
      <c r="F37" s="124"/>
    </row>
    <row r="38" spans="1:6">
      <c r="A38" s="33">
        <v>9</v>
      </c>
      <c r="B38" s="165" t="s">
        <v>120</v>
      </c>
      <c r="C38" s="97">
        <v>8.6577208558917107</v>
      </c>
      <c r="D38" s="150">
        <v>14.8070441054625</v>
      </c>
      <c r="E38" s="117">
        <f t="shared" si="1"/>
        <v>71.027044552794536</v>
      </c>
      <c r="F38" s="124"/>
    </row>
    <row r="39" spans="1:6">
      <c r="A39" s="33">
        <v>10</v>
      </c>
      <c r="B39" s="165" t="s">
        <v>117</v>
      </c>
      <c r="C39" s="97">
        <v>17.915557569190799</v>
      </c>
      <c r="D39" s="150">
        <v>14.078307968469</v>
      </c>
      <c r="E39" s="117">
        <f t="shared" si="1"/>
        <v>-21.418532947702829</v>
      </c>
      <c r="F39" s="124"/>
    </row>
    <row r="40" spans="1:6">
      <c r="A40" s="33">
        <v>11</v>
      </c>
      <c r="B40" s="165" t="s">
        <v>130</v>
      </c>
      <c r="C40" s="97">
        <v>3.93996727031523</v>
      </c>
      <c r="D40" s="150">
        <v>11.843584723156299</v>
      </c>
      <c r="E40" s="117">
        <f t="shared" si="1"/>
        <v>200.60109413570626</v>
      </c>
      <c r="F40" s="124"/>
    </row>
    <row r="41" spans="1:6">
      <c r="A41" s="33">
        <v>12</v>
      </c>
      <c r="B41" s="165" t="s">
        <v>109</v>
      </c>
      <c r="C41" s="97">
        <v>13.779347952371101</v>
      </c>
      <c r="D41" s="150">
        <v>10.8711046334803</v>
      </c>
      <c r="E41" s="117">
        <f t="shared" si="1"/>
        <v>-21.105812328299322</v>
      </c>
      <c r="F41" s="124"/>
    </row>
    <row r="42" spans="1:6">
      <c r="A42" s="33">
        <v>13</v>
      </c>
      <c r="B42" s="165" t="s">
        <v>131</v>
      </c>
      <c r="C42" s="97">
        <v>4.1563369327547903</v>
      </c>
      <c r="D42" s="150">
        <v>9.141488439873541</v>
      </c>
      <c r="E42" s="117">
        <f t="shared" si="1"/>
        <v>119.9409862042784</v>
      </c>
      <c r="F42" s="124"/>
    </row>
    <row r="43" spans="1:6">
      <c r="A43" s="33">
        <v>14</v>
      </c>
      <c r="B43" s="165" t="s">
        <v>113</v>
      </c>
      <c r="C43" s="97">
        <v>8.940086573768939</v>
      </c>
      <c r="D43" s="150">
        <v>9.0746225224597197</v>
      </c>
      <c r="E43" s="117">
        <f t="shared" si="1"/>
        <v>1.5048618106845026</v>
      </c>
      <c r="F43" s="124"/>
    </row>
    <row r="44" spans="1:6">
      <c r="A44" s="34">
        <v>15</v>
      </c>
      <c r="B44" s="112" t="s">
        <v>72</v>
      </c>
      <c r="C44" s="113">
        <f>+C45-SUM(C30:C43)</f>
        <v>134.2491743596936</v>
      </c>
      <c r="D44" s="36">
        <f>+D45-SUM(D30:D43)</f>
        <v>111.36109803737327</v>
      </c>
      <c r="E44" s="117">
        <f t="shared" si="1"/>
        <v>-17.048951273991705</v>
      </c>
      <c r="F44" s="124"/>
    </row>
    <row r="45" spans="1:6">
      <c r="A45" s="24"/>
      <c r="B45" s="35" t="s">
        <v>40</v>
      </c>
      <c r="C45" s="26">
        <v>1592.9855280894001</v>
      </c>
      <c r="D45" s="26">
        <v>1804.12273144302</v>
      </c>
      <c r="E45" s="118">
        <f t="shared" si="1"/>
        <v>13.254182139799738</v>
      </c>
      <c r="F45" s="124"/>
    </row>
  </sheetData>
  <mergeCells count="5">
    <mergeCell ref="A1:E1"/>
    <mergeCell ref="A2:E2"/>
    <mergeCell ref="A24:E24"/>
    <mergeCell ref="A25:E25"/>
    <mergeCell ref="A26:E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composition</vt:lpstr>
      <vt:lpstr>export</vt:lpstr>
      <vt:lpstr>Import</vt:lpstr>
      <vt:lpstr>partner</vt:lpstr>
      <vt:lpstr>export!Print_Area</vt:lpstr>
    </vt:vector>
  </TitlesOfParts>
  <Company>TEPC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TEPC</dc:creator>
  <cp:lastModifiedBy>user</cp:lastModifiedBy>
  <cp:lastPrinted>2022-08-08T09:22:08Z</cp:lastPrinted>
  <dcterms:created xsi:type="dcterms:W3CDTF">2022-07-25T08:04:46Z</dcterms:created>
  <dcterms:modified xsi:type="dcterms:W3CDTF">2025-07-23T11:22:28Z</dcterms:modified>
</cp:coreProperties>
</file>